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<sst xmlns="http://schemas.openxmlformats.org/spreadsheetml/2006/main" count="76" uniqueCount="45">
  <si>
    <t>Нас.места</t>
  </si>
  <si>
    <t>Изготвил:</t>
  </si>
  <si>
    <t>(Й.Ташев)</t>
  </si>
  <si>
    <t>Сметоизвозване</t>
  </si>
  <si>
    <t>Депониране</t>
  </si>
  <si>
    <t>По дог.за сан-не сметища</t>
  </si>
  <si>
    <t>Очаквано 31.12 оконч-но</t>
  </si>
  <si>
    <t>Прил.1</t>
  </si>
  <si>
    <t>Оч-но 31.12.(общо)</t>
  </si>
  <si>
    <t>Ахматово</t>
  </si>
  <si>
    <t>гр.</t>
  </si>
  <si>
    <t>ф.</t>
  </si>
  <si>
    <t>Богданица</t>
  </si>
  <si>
    <t>Болярци</t>
  </si>
  <si>
    <t>Караджово</t>
  </si>
  <si>
    <t>Катуница</t>
  </si>
  <si>
    <t>Кочево</t>
  </si>
  <si>
    <t>Милево</t>
  </si>
  <si>
    <t>Моминско</t>
  </si>
  <si>
    <t>Поповица</t>
  </si>
  <si>
    <t>Садово</t>
  </si>
  <si>
    <t>Селци</t>
  </si>
  <si>
    <t>Чешнeгирово</t>
  </si>
  <si>
    <t>Оч-но 31.12</t>
  </si>
  <si>
    <t>Поч-не на общ.територии</t>
  </si>
  <si>
    <t>ДДС при</t>
  </si>
  <si>
    <t>Очакв.31.12.</t>
  </si>
  <si>
    <t>30.09.</t>
  </si>
  <si>
    <t xml:space="preserve">Ефект ув-е 5 лв. на тон (чл.71е), 1 лв. за </t>
  </si>
  <si>
    <t xml:space="preserve"> деп-не и заплащане на такси по чл.71а  ЗУО</t>
  </si>
  <si>
    <t xml:space="preserve">Общо </t>
  </si>
  <si>
    <t>план сметка</t>
  </si>
  <si>
    <t>Сметосъбиране,сметоизвозване</t>
  </si>
  <si>
    <t>закупуване на съдове</t>
  </si>
  <si>
    <t xml:space="preserve">Почистване на територии </t>
  </si>
  <si>
    <t>за обществено ползване</t>
  </si>
  <si>
    <t>oblog</t>
  </si>
  <si>
    <t>Отчет</t>
  </si>
  <si>
    <t>31.07.</t>
  </si>
  <si>
    <t>отчет31.07.</t>
  </si>
  <si>
    <t xml:space="preserve">План-сметка на разходите на  събраните приходи  от такса за битови отпадъци за </t>
  </si>
  <si>
    <t>2020 г.</t>
  </si>
  <si>
    <t>Приходи 1029907 лв.:</t>
  </si>
  <si>
    <t>От такса за битови отпадъци за 2020 г. -1029907 лв.</t>
  </si>
  <si>
    <t>Разходи:1029907 лв.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</si>
</sst>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u val="single"/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180" fontId="4" fillId="0" borderId="13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NumberFormat="1" applyFont="1" applyBorder="1" applyAlignment="1">
      <alignment/>
    </xf>
    <xf numFmtId="1" fontId="4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9"/>
  <sheetViews>
    <sheetView tabSelected="1" zoomScalePageLayoutView="0" workbookViewId="0" topLeftCell="A4">
      <selection activeCell="AO51" sqref="AO51"/>
    </sheetView>
  </sheetViews>
  <sheetFormatPr defaultColWidth="9.140625" defaultRowHeight="12.75"/>
  <cols>
    <col min="1" max="1" width="11.00390625" style="0" customWidth="1"/>
    <col min="2" max="5" width="9.421875" style="0" hidden="1" customWidth="1"/>
    <col min="6" max="6" width="25.8515625" style="0" customWidth="1"/>
    <col min="7" max="7" width="12.421875" style="0" hidden="1" customWidth="1"/>
    <col min="8" max="8" width="14.28125" style="0" hidden="1" customWidth="1"/>
    <col min="9" max="10" width="10.421875" style="0" hidden="1" customWidth="1"/>
    <col min="11" max="17" width="10.00390625" style="0" hidden="1" customWidth="1"/>
    <col min="18" max="18" width="15.28125" style="0" hidden="1" customWidth="1"/>
    <col min="19" max="20" width="8.140625" style="0" hidden="1" customWidth="1"/>
    <col min="21" max="21" width="0" style="0" hidden="1" customWidth="1"/>
    <col min="22" max="22" width="19.421875" style="0" hidden="1" customWidth="1"/>
    <col min="23" max="23" width="19.00390625" style="0" hidden="1" customWidth="1"/>
    <col min="24" max="24" width="9.28125" style="0" hidden="1" customWidth="1"/>
    <col min="25" max="25" width="7.140625" style="0" hidden="1" customWidth="1"/>
    <col min="26" max="26" width="33.7109375" style="0" hidden="1" customWidth="1"/>
    <col min="27" max="32" width="8.7109375" style="0" hidden="1" customWidth="1"/>
    <col min="33" max="33" width="5.7109375" style="0" hidden="1" customWidth="1"/>
    <col min="34" max="34" width="11.00390625" style="0" customWidth="1"/>
    <col min="35" max="35" width="21.8515625" style="0" customWidth="1"/>
    <col min="36" max="37" width="9.00390625" style="0" hidden="1" customWidth="1"/>
    <col min="38" max="38" width="0.13671875" style="0" customWidth="1"/>
    <col min="39" max="39" width="11.140625" style="0" customWidth="1"/>
    <col min="40" max="40" width="0" style="0" hidden="1" customWidth="1"/>
  </cols>
  <sheetData>
    <row r="1" spans="21:39" ht="12.75">
      <c r="U1" s="2"/>
      <c r="Z1" s="4" t="s">
        <v>7</v>
      </c>
      <c r="AA1" s="4"/>
      <c r="AB1" s="4"/>
      <c r="AC1" s="4"/>
      <c r="AD1" s="4"/>
      <c r="AE1" s="4"/>
      <c r="AF1" s="4"/>
      <c r="AG1" s="4"/>
      <c r="AH1" s="4"/>
      <c r="AM1" t="s">
        <v>7</v>
      </c>
    </row>
    <row r="2" spans="18:22" ht="12.75">
      <c r="R2" s="3"/>
      <c r="V2" s="1"/>
    </row>
    <row r="3" spans="6:18" ht="12.75">
      <c r="F3" s="3" t="s">
        <v>40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3"/>
      <c r="C4" s="3"/>
      <c r="D4" s="3"/>
      <c r="E4" s="3"/>
      <c r="F4" s="3"/>
      <c r="G4" s="3"/>
      <c r="H4" s="3"/>
      <c r="I4" s="3"/>
      <c r="J4" s="3"/>
      <c r="R4" s="3" t="s">
        <v>41</v>
      </c>
    </row>
    <row r="5" spans="2:18" ht="12.75">
      <c r="B5" s="3"/>
      <c r="C5" s="3"/>
      <c r="D5" s="3"/>
      <c r="E5" s="3"/>
      <c r="F5" s="3"/>
      <c r="G5" s="3"/>
      <c r="H5" s="3"/>
      <c r="I5" s="3"/>
      <c r="J5" s="3"/>
      <c r="R5" s="3"/>
    </row>
    <row r="6" spans="1:18" ht="12.75">
      <c r="A6" s="3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3" t="s">
        <v>43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4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AP8" s="11"/>
    </row>
    <row r="9" spans="1:4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AP9" s="11"/>
    </row>
    <row r="10" spans="1:18" ht="12.75">
      <c r="A10" s="3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40" ht="12.75">
      <c r="A11" s="6" t="s">
        <v>0</v>
      </c>
      <c r="B11" s="7"/>
      <c r="C11" s="8"/>
      <c r="D11" s="8"/>
      <c r="E11" s="8"/>
      <c r="F11" s="9" t="s">
        <v>32</v>
      </c>
      <c r="G11" s="8"/>
      <c r="H11" s="9" t="s">
        <v>3</v>
      </c>
      <c r="I11" s="7" t="s">
        <v>24</v>
      </c>
      <c r="J11" s="8"/>
      <c r="K11" s="8"/>
      <c r="L11" s="8"/>
      <c r="M11" s="10" t="s">
        <v>37</v>
      </c>
      <c r="N11" s="24"/>
      <c r="O11" s="24"/>
      <c r="P11" s="24"/>
      <c r="Q11" s="24"/>
      <c r="R11" s="11" t="s">
        <v>4</v>
      </c>
      <c r="S11" s="7" t="s">
        <v>4</v>
      </c>
      <c r="T11" s="8"/>
      <c r="U11" s="11"/>
      <c r="V11" s="8"/>
      <c r="W11" s="11"/>
      <c r="X11" s="11" t="s">
        <v>25</v>
      </c>
      <c r="Y11" s="11"/>
      <c r="Z11" s="9" t="s">
        <v>28</v>
      </c>
      <c r="AA11" s="7"/>
      <c r="AB11" s="10" t="s">
        <v>37</v>
      </c>
      <c r="AC11" s="24"/>
      <c r="AD11" s="24"/>
      <c r="AE11" s="24"/>
      <c r="AF11" s="24"/>
      <c r="AG11" s="24"/>
      <c r="AH11" s="24" t="s">
        <v>4</v>
      </c>
      <c r="AI11" s="11" t="s">
        <v>34</v>
      </c>
      <c r="AJ11" s="10" t="s">
        <v>37</v>
      </c>
      <c r="AK11" s="10"/>
      <c r="AL11" s="10"/>
      <c r="AM11" s="10" t="s">
        <v>30</v>
      </c>
      <c r="AN11" s="10" t="s">
        <v>30</v>
      </c>
    </row>
    <row r="12" spans="1:40" ht="12.75">
      <c r="A12" s="12"/>
      <c r="B12" s="9" t="s">
        <v>36</v>
      </c>
      <c r="C12" s="9"/>
      <c r="D12" s="9"/>
      <c r="E12" s="9"/>
      <c r="F12" s="9" t="s">
        <v>33</v>
      </c>
      <c r="G12" s="9"/>
      <c r="H12" s="9" t="s">
        <v>8</v>
      </c>
      <c r="I12" s="9" t="s">
        <v>27</v>
      </c>
      <c r="J12" s="9"/>
      <c r="K12" s="9" t="s">
        <v>26</v>
      </c>
      <c r="L12" s="7"/>
      <c r="M12" s="13" t="s">
        <v>38</v>
      </c>
      <c r="N12" s="25"/>
      <c r="O12" s="25"/>
      <c r="P12" s="25"/>
      <c r="Q12" s="25"/>
      <c r="R12" s="11"/>
      <c r="S12" s="9" t="s">
        <v>27</v>
      </c>
      <c r="T12" s="13"/>
      <c r="U12" s="13" t="s">
        <v>23</v>
      </c>
      <c r="V12" s="13" t="s">
        <v>5</v>
      </c>
      <c r="W12" s="14" t="s">
        <v>6</v>
      </c>
      <c r="X12" s="14"/>
      <c r="Y12" s="14"/>
      <c r="Z12" s="9" t="s">
        <v>29</v>
      </c>
      <c r="AA12" s="7"/>
      <c r="AB12" s="13" t="s">
        <v>38</v>
      </c>
      <c r="AC12" s="25"/>
      <c r="AD12" s="25"/>
      <c r="AE12" s="25"/>
      <c r="AF12" s="25"/>
      <c r="AG12" s="25"/>
      <c r="AH12" s="25"/>
      <c r="AI12" s="11" t="s">
        <v>35</v>
      </c>
      <c r="AJ12" s="13" t="s">
        <v>38</v>
      </c>
      <c r="AK12" s="13"/>
      <c r="AL12" s="13"/>
      <c r="AM12" s="13" t="s">
        <v>31</v>
      </c>
      <c r="AN12" s="13" t="s">
        <v>39</v>
      </c>
    </row>
    <row r="13" spans="1:40" ht="12.75" hidden="1">
      <c r="A13" s="15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6"/>
      <c r="M13" s="16"/>
      <c r="N13" s="16"/>
      <c r="O13" s="16"/>
      <c r="P13" s="16"/>
      <c r="Q13" s="16"/>
      <c r="R13" s="16"/>
      <c r="S13" s="17"/>
      <c r="T13" s="17"/>
      <c r="U13" s="17"/>
      <c r="V13" s="17"/>
      <c r="W13" s="17"/>
      <c r="X13" s="17"/>
      <c r="Y13" s="17"/>
      <c r="Z13" s="9"/>
      <c r="AA13" s="9"/>
      <c r="AB13" s="13"/>
      <c r="AC13" s="13"/>
      <c r="AD13" s="13"/>
      <c r="AE13" s="13"/>
      <c r="AF13" s="13"/>
      <c r="AG13" s="13"/>
      <c r="AH13" s="13"/>
      <c r="AI13" s="9"/>
      <c r="AJ13" s="16"/>
      <c r="AK13" s="16"/>
      <c r="AL13" s="16"/>
      <c r="AM13" s="3"/>
      <c r="AN13" s="3"/>
    </row>
    <row r="14" spans="1:40" ht="12.75">
      <c r="A14" s="9" t="s">
        <v>9</v>
      </c>
      <c r="B14" s="9">
        <v>6498</v>
      </c>
      <c r="C14" s="9">
        <v>0.8303269</v>
      </c>
      <c r="D14" s="18">
        <f>SUM(B14*C14)</f>
        <v>5395.4641962</v>
      </c>
      <c r="E14" s="19">
        <v>0.3176</v>
      </c>
      <c r="F14" s="26">
        <v>2511</v>
      </c>
      <c r="G14" s="15"/>
      <c r="H14" s="26">
        <f>SUM(F14:G14)</f>
        <v>2511</v>
      </c>
      <c r="I14" s="15">
        <v>260</v>
      </c>
      <c r="J14" s="15">
        <v>1.3333333</v>
      </c>
      <c r="K14" s="26">
        <f>SUM(I14*J14)</f>
        <v>346.66665800000004</v>
      </c>
      <c r="L14" s="27">
        <v>0.4022</v>
      </c>
      <c r="M14" s="27">
        <v>1387</v>
      </c>
      <c r="N14" s="27">
        <v>1.15</v>
      </c>
      <c r="O14" s="26">
        <v>1714</v>
      </c>
      <c r="P14" s="26">
        <v>3300</v>
      </c>
      <c r="Q14" s="28">
        <v>1.1</v>
      </c>
      <c r="R14" s="26">
        <v>3630</v>
      </c>
      <c r="S14" s="29"/>
      <c r="T14" s="15"/>
      <c r="U14" s="26"/>
      <c r="V14" s="15"/>
      <c r="W14" s="22"/>
      <c r="X14" s="23"/>
      <c r="Y14" s="30"/>
      <c r="Z14" s="26"/>
      <c r="AA14" s="27">
        <v>0.2802</v>
      </c>
      <c r="AB14" s="27">
        <v>1395</v>
      </c>
      <c r="AC14" s="27">
        <v>1.15</v>
      </c>
      <c r="AD14" s="27">
        <v>2170</v>
      </c>
      <c r="AE14" s="26">
        <v>2215</v>
      </c>
      <c r="AF14" s="27">
        <v>1.556</v>
      </c>
      <c r="AG14" s="27">
        <v>1.173</v>
      </c>
      <c r="AH14" s="26">
        <f>SUM(R14*AG14)</f>
        <v>4257.99</v>
      </c>
      <c r="AI14" s="26">
        <f>SUM(AM14-F14-AH14)</f>
        <v>2819.01</v>
      </c>
      <c r="AJ14" s="18">
        <v>1003</v>
      </c>
      <c r="AK14" s="19">
        <v>1.15</v>
      </c>
      <c r="AL14" s="18">
        <v>1512</v>
      </c>
      <c r="AM14" s="20">
        <v>9588</v>
      </c>
      <c r="AN14" s="20">
        <f>SUM(M14+AB14+AJ14)</f>
        <v>3785</v>
      </c>
    </row>
    <row r="15" spans="1:40" ht="12.75" hidden="1">
      <c r="A15" s="9" t="s">
        <v>10</v>
      </c>
      <c r="B15" s="9"/>
      <c r="C15" s="9"/>
      <c r="D15" s="18"/>
      <c r="E15" s="19"/>
      <c r="F15" s="26"/>
      <c r="G15" s="15"/>
      <c r="H15" s="15"/>
      <c r="I15" s="15"/>
      <c r="J15" s="15"/>
      <c r="K15" s="26"/>
      <c r="L15" s="27"/>
      <c r="M15" s="27"/>
      <c r="N15" s="27"/>
      <c r="O15" s="26"/>
      <c r="P15" s="26"/>
      <c r="Q15" s="28"/>
      <c r="R15" s="26"/>
      <c r="S15" s="29"/>
      <c r="T15" s="15"/>
      <c r="U15" s="26"/>
      <c r="V15" s="15"/>
      <c r="W15" s="22"/>
      <c r="X15" s="23"/>
      <c r="Y15" s="30"/>
      <c r="Z15" s="26"/>
      <c r="AA15" s="27"/>
      <c r="AB15" s="27"/>
      <c r="AC15" s="27"/>
      <c r="AD15" s="27"/>
      <c r="AE15" s="15"/>
      <c r="AF15" s="27"/>
      <c r="AG15" s="27"/>
      <c r="AH15" s="26"/>
      <c r="AI15" s="15"/>
      <c r="AJ15" s="9"/>
      <c r="AK15" s="19"/>
      <c r="AL15" s="9"/>
      <c r="AM15" s="21"/>
      <c r="AN15" s="21"/>
    </row>
    <row r="16" spans="1:40" ht="12.75" hidden="1">
      <c r="A16" s="9" t="s">
        <v>11</v>
      </c>
      <c r="B16" s="9"/>
      <c r="C16" s="9"/>
      <c r="D16" s="18"/>
      <c r="E16" s="19"/>
      <c r="F16" s="26"/>
      <c r="G16" s="15"/>
      <c r="H16" s="15"/>
      <c r="I16" s="15"/>
      <c r="J16" s="15"/>
      <c r="K16" s="26"/>
      <c r="L16" s="27"/>
      <c r="M16" s="27"/>
      <c r="N16" s="27"/>
      <c r="O16" s="26"/>
      <c r="P16" s="26"/>
      <c r="Q16" s="28"/>
      <c r="R16" s="26"/>
      <c r="S16" s="29"/>
      <c r="T16" s="15"/>
      <c r="U16" s="26"/>
      <c r="V16" s="15"/>
      <c r="W16" s="22"/>
      <c r="X16" s="23"/>
      <c r="Y16" s="30"/>
      <c r="Z16" s="26"/>
      <c r="AA16" s="27"/>
      <c r="AB16" s="27"/>
      <c r="AC16" s="27"/>
      <c r="AD16" s="27"/>
      <c r="AE16" s="15"/>
      <c r="AF16" s="27"/>
      <c r="AG16" s="27"/>
      <c r="AH16" s="26"/>
      <c r="AI16" s="15"/>
      <c r="AJ16" s="9"/>
      <c r="AK16" s="19"/>
      <c r="AL16" s="9"/>
      <c r="AM16" s="21"/>
      <c r="AN16" s="21"/>
    </row>
    <row r="17" spans="1:40" ht="12.75">
      <c r="A17" s="9" t="s">
        <v>12</v>
      </c>
      <c r="B17" s="9">
        <v>32680</v>
      </c>
      <c r="C17" s="9">
        <v>0.8303269</v>
      </c>
      <c r="D17" s="18">
        <f aca="true" t="shared" si="0" ref="D17:D47">SUM(B17*C17)</f>
        <v>27135.083092</v>
      </c>
      <c r="E17" s="19">
        <v>0.3176</v>
      </c>
      <c r="F17" s="26">
        <v>12624</v>
      </c>
      <c r="G17" s="15"/>
      <c r="H17" s="26">
        <f aca="true" t="shared" si="1" ref="H17:H48">SUM(F17:G17)</f>
        <v>12624</v>
      </c>
      <c r="I17" s="15">
        <v>1181</v>
      </c>
      <c r="J17" s="15">
        <v>1.3333333</v>
      </c>
      <c r="K17" s="26">
        <f aca="true" t="shared" si="2" ref="K17:K47">SUM(I17*J17)</f>
        <v>1574.6666273</v>
      </c>
      <c r="L17" s="27">
        <v>0.4022</v>
      </c>
      <c r="M17" s="27">
        <v>3845</v>
      </c>
      <c r="N17" s="27">
        <v>1.15</v>
      </c>
      <c r="O17" s="26">
        <v>8618</v>
      </c>
      <c r="P17" s="26">
        <v>16402</v>
      </c>
      <c r="Q17" s="28">
        <v>1.1</v>
      </c>
      <c r="R17" s="26">
        <v>18042</v>
      </c>
      <c r="S17" s="29"/>
      <c r="T17" s="15"/>
      <c r="U17" s="26"/>
      <c r="V17" s="15"/>
      <c r="W17" s="22"/>
      <c r="X17" s="23"/>
      <c r="Y17" s="30"/>
      <c r="Z17" s="26"/>
      <c r="AA17" s="27">
        <v>0.2802</v>
      </c>
      <c r="AB17" s="27">
        <v>8753</v>
      </c>
      <c r="AC17" s="27">
        <v>1.15</v>
      </c>
      <c r="AD17" s="27">
        <v>10914</v>
      </c>
      <c r="AE17" s="26">
        <v>11137</v>
      </c>
      <c r="AF17" s="27">
        <v>1.556</v>
      </c>
      <c r="AG17" s="27">
        <v>1.173</v>
      </c>
      <c r="AH17" s="26">
        <f aca="true" t="shared" si="3" ref="AH17:AH47">SUM(R17*AG17)</f>
        <v>21163.266</v>
      </c>
      <c r="AI17" s="26">
        <f aca="true" t="shared" si="4" ref="AI17:AI47">SUM(AM17-F17-AH17)</f>
        <v>14207.734</v>
      </c>
      <c r="AJ17" s="18">
        <v>4159</v>
      </c>
      <c r="AK17" s="19">
        <v>1.15</v>
      </c>
      <c r="AL17" s="18">
        <v>7603</v>
      </c>
      <c r="AM17" s="20">
        <v>47995</v>
      </c>
      <c r="AN17" s="20">
        <f aca="true" t="shared" si="5" ref="AN17:AN47">SUM(M17+AB17+AJ17)</f>
        <v>16757</v>
      </c>
    </row>
    <row r="18" spans="1:40" ht="12.75" hidden="1">
      <c r="A18" s="9" t="s">
        <v>10</v>
      </c>
      <c r="B18" s="9"/>
      <c r="C18" s="9">
        <v>0.8303269</v>
      </c>
      <c r="D18" s="18">
        <f t="shared" si="0"/>
        <v>0</v>
      </c>
      <c r="E18" s="19">
        <v>0.3176</v>
      </c>
      <c r="F18" s="26">
        <f aca="true" t="shared" si="6" ref="F18:F46">SUM(O18*N18)</f>
        <v>0</v>
      </c>
      <c r="G18" s="15"/>
      <c r="H18" s="26">
        <f t="shared" si="1"/>
        <v>0</v>
      </c>
      <c r="I18" s="15"/>
      <c r="J18" s="15">
        <v>1.3333333</v>
      </c>
      <c r="K18" s="26">
        <f t="shared" si="2"/>
        <v>0</v>
      </c>
      <c r="L18" s="27">
        <v>0.4022</v>
      </c>
      <c r="M18" s="27"/>
      <c r="N18" s="27">
        <v>1.15</v>
      </c>
      <c r="O18" s="26">
        <f aca="true" t="shared" si="7" ref="O18:O46">SUM(M18*N18)</f>
        <v>0</v>
      </c>
      <c r="P18" s="26">
        <f>SUM(AD18*AC18)</f>
        <v>0</v>
      </c>
      <c r="Q18" s="28">
        <v>1.1</v>
      </c>
      <c r="R18" s="26">
        <f aca="true" t="shared" si="8" ref="R17:R47">SUM(P18*Q18)</f>
        <v>0</v>
      </c>
      <c r="S18" s="29"/>
      <c r="T18" s="15"/>
      <c r="U18" s="26"/>
      <c r="V18" s="15"/>
      <c r="W18" s="22"/>
      <c r="X18" s="23"/>
      <c r="Y18" s="30"/>
      <c r="Z18" s="26"/>
      <c r="AA18" s="27">
        <v>0.2802</v>
      </c>
      <c r="AB18" s="27"/>
      <c r="AC18" s="27">
        <v>1.15</v>
      </c>
      <c r="AD18" s="27"/>
      <c r="AE18" s="26">
        <f>SUM(AJ18*AI18)</f>
        <v>0</v>
      </c>
      <c r="AF18" s="27">
        <v>1.556</v>
      </c>
      <c r="AG18" s="27">
        <v>1.173</v>
      </c>
      <c r="AH18" s="26">
        <f t="shared" si="3"/>
        <v>0</v>
      </c>
      <c r="AI18" s="26">
        <f t="shared" si="4"/>
        <v>2819.01</v>
      </c>
      <c r="AJ18" s="18"/>
      <c r="AK18" s="19">
        <v>1.15</v>
      </c>
      <c r="AL18" s="18"/>
      <c r="AM18" s="20">
        <f aca="true" t="shared" si="9" ref="AM17:AM47">SUM(F18+R18+AI18)</f>
        <v>9587.54</v>
      </c>
      <c r="AN18" s="20">
        <f t="shared" si="5"/>
        <v>0</v>
      </c>
    </row>
    <row r="19" spans="1:40" ht="12.75" hidden="1">
      <c r="A19" s="9" t="s">
        <v>11</v>
      </c>
      <c r="B19" s="9"/>
      <c r="C19" s="9">
        <v>0.8303269</v>
      </c>
      <c r="D19" s="18">
        <f t="shared" si="0"/>
        <v>0</v>
      </c>
      <c r="E19" s="19">
        <v>0.3176</v>
      </c>
      <c r="F19" s="26">
        <f t="shared" si="6"/>
        <v>0</v>
      </c>
      <c r="G19" s="15"/>
      <c r="H19" s="26">
        <f t="shared" si="1"/>
        <v>0</v>
      </c>
      <c r="I19" s="15"/>
      <c r="J19" s="15">
        <v>1.3333333</v>
      </c>
      <c r="K19" s="26">
        <f t="shared" si="2"/>
        <v>0</v>
      </c>
      <c r="L19" s="27">
        <v>0.4022</v>
      </c>
      <c r="M19" s="27"/>
      <c r="N19" s="27">
        <v>1.15</v>
      </c>
      <c r="O19" s="26">
        <f t="shared" si="7"/>
        <v>0</v>
      </c>
      <c r="P19" s="26">
        <f>SUM(AD19*AC19)</f>
        <v>0</v>
      </c>
      <c r="Q19" s="28">
        <v>1.1</v>
      </c>
      <c r="R19" s="26">
        <f t="shared" si="8"/>
        <v>0</v>
      </c>
      <c r="S19" s="29"/>
      <c r="T19" s="15"/>
      <c r="U19" s="26"/>
      <c r="V19" s="15"/>
      <c r="W19" s="22"/>
      <c r="X19" s="23"/>
      <c r="Y19" s="30"/>
      <c r="Z19" s="26"/>
      <c r="AA19" s="27">
        <v>0.2802</v>
      </c>
      <c r="AB19" s="27"/>
      <c r="AC19" s="27">
        <v>1.15</v>
      </c>
      <c r="AD19" s="27"/>
      <c r="AE19" s="26">
        <f>SUM(AJ19*AI19)</f>
        <v>0</v>
      </c>
      <c r="AF19" s="27">
        <v>1.556</v>
      </c>
      <c r="AG19" s="27">
        <v>1.173</v>
      </c>
      <c r="AH19" s="26">
        <f t="shared" si="3"/>
        <v>0</v>
      </c>
      <c r="AI19" s="26">
        <f t="shared" si="4"/>
        <v>2819.01</v>
      </c>
      <c r="AJ19" s="18"/>
      <c r="AK19" s="19">
        <v>1.15</v>
      </c>
      <c r="AL19" s="18"/>
      <c r="AM19" s="20">
        <f t="shared" si="9"/>
        <v>9587.54</v>
      </c>
      <c r="AN19" s="20">
        <f t="shared" si="5"/>
        <v>0</v>
      </c>
    </row>
    <row r="20" spans="1:40" ht="12.75">
      <c r="A20" s="9" t="s">
        <v>13</v>
      </c>
      <c r="B20" s="9">
        <v>106086</v>
      </c>
      <c r="C20" s="9">
        <v>0.8303269</v>
      </c>
      <c r="D20" s="18">
        <f t="shared" si="0"/>
        <v>88086.0595134</v>
      </c>
      <c r="E20" s="19">
        <v>0.3176</v>
      </c>
      <c r="F20" s="26">
        <v>40980</v>
      </c>
      <c r="G20" s="15"/>
      <c r="H20" s="26">
        <f t="shared" si="1"/>
        <v>40980</v>
      </c>
      <c r="I20" s="15">
        <v>4518</v>
      </c>
      <c r="J20" s="15">
        <v>1.3333333</v>
      </c>
      <c r="K20" s="26">
        <f t="shared" si="2"/>
        <v>6023.9998494</v>
      </c>
      <c r="L20" s="27">
        <v>0.4022</v>
      </c>
      <c r="M20" s="27">
        <v>18013</v>
      </c>
      <c r="N20" s="27">
        <v>1.15</v>
      </c>
      <c r="O20" s="26">
        <v>27976</v>
      </c>
      <c r="P20" s="26">
        <v>53613</v>
      </c>
      <c r="Q20" s="28">
        <v>1.1</v>
      </c>
      <c r="R20" s="26">
        <v>58974</v>
      </c>
      <c r="S20" s="29"/>
      <c r="T20" s="15"/>
      <c r="U20" s="26"/>
      <c r="V20" s="15"/>
      <c r="W20" s="22"/>
      <c r="X20" s="23"/>
      <c r="Y20" s="30"/>
      <c r="Z20" s="26"/>
      <c r="AA20" s="27">
        <v>0.2802</v>
      </c>
      <c r="AB20" s="27">
        <v>32073</v>
      </c>
      <c r="AC20" s="27">
        <v>1.15</v>
      </c>
      <c r="AD20" s="27">
        <v>35428</v>
      </c>
      <c r="AE20" s="26">
        <v>36155</v>
      </c>
      <c r="AF20" s="27">
        <v>1.556</v>
      </c>
      <c r="AG20" s="27">
        <v>1.173</v>
      </c>
      <c r="AH20" s="26">
        <f t="shared" si="3"/>
        <v>69176.50200000001</v>
      </c>
      <c r="AI20" s="26">
        <f t="shared" si="4"/>
        <v>46054.49799999999</v>
      </c>
      <c r="AJ20" s="18">
        <v>15512</v>
      </c>
      <c r="AK20" s="19">
        <v>1.15</v>
      </c>
      <c r="AL20" s="18">
        <v>24682</v>
      </c>
      <c r="AM20" s="20">
        <v>156211</v>
      </c>
      <c r="AN20" s="20">
        <f t="shared" si="5"/>
        <v>65598</v>
      </c>
    </row>
    <row r="21" spans="1:40" ht="12.75" hidden="1">
      <c r="A21" s="9" t="s">
        <v>10</v>
      </c>
      <c r="B21" s="9"/>
      <c r="C21" s="9">
        <v>0.8303269</v>
      </c>
      <c r="D21" s="18">
        <f t="shared" si="0"/>
        <v>0</v>
      </c>
      <c r="E21" s="19">
        <v>0.3176</v>
      </c>
      <c r="F21" s="26">
        <f t="shared" si="6"/>
        <v>0</v>
      </c>
      <c r="G21" s="15"/>
      <c r="H21" s="26">
        <f t="shared" si="1"/>
        <v>0</v>
      </c>
      <c r="I21" s="15"/>
      <c r="J21" s="15">
        <v>1.3333333</v>
      </c>
      <c r="K21" s="26">
        <f t="shared" si="2"/>
        <v>0</v>
      </c>
      <c r="L21" s="27">
        <v>0.4022</v>
      </c>
      <c r="M21" s="27"/>
      <c r="N21" s="27">
        <v>1.15</v>
      </c>
      <c r="O21" s="26">
        <f t="shared" si="7"/>
        <v>0</v>
      </c>
      <c r="P21" s="26">
        <f>SUM(AD21*AC21)</f>
        <v>0</v>
      </c>
      <c r="Q21" s="28">
        <v>1.1</v>
      </c>
      <c r="R21" s="26">
        <f t="shared" si="8"/>
        <v>0</v>
      </c>
      <c r="S21" s="29"/>
      <c r="T21" s="15"/>
      <c r="U21" s="26"/>
      <c r="V21" s="15"/>
      <c r="W21" s="22"/>
      <c r="X21" s="23"/>
      <c r="Y21" s="30"/>
      <c r="Z21" s="26"/>
      <c r="AA21" s="27">
        <v>0.2802</v>
      </c>
      <c r="AB21" s="27"/>
      <c r="AC21" s="27">
        <v>1.15</v>
      </c>
      <c r="AD21" s="27"/>
      <c r="AE21" s="26">
        <f>SUM(AJ21*AI21)</f>
        <v>0</v>
      </c>
      <c r="AF21" s="27">
        <v>1.556</v>
      </c>
      <c r="AG21" s="27">
        <v>1.173</v>
      </c>
      <c r="AH21" s="26">
        <f t="shared" si="3"/>
        <v>0</v>
      </c>
      <c r="AI21" s="26">
        <f t="shared" si="4"/>
        <v>2819.01</v>
      </c>
      <c r="AJ21" s="18"/>
      <c r="AK21" s="19">
        <v>1.15</v>
      </c>
      <c r="AL21" s="18"/>
      <c r="AM21" s="20">
        <f t="shared" si="9"/>
        <v>9587.54</v>
      </c>
      <c r="AN21" s="20">
        <f t="shared" si="5"/>
        <v>0</v>
      </c>
    </row>
    <row r="22" spans="1:40" ht="12.75" hidden="1">
      <c r="A22" s="9" t="s">
        <v>11</v>
      </c>
      <c r="B22" s="9"/>
      <c r="C22" s="9">
        <v>0.8303269</v>
      </c>
      <c r="D22" s="18">
        <f t="shared" si="0"/>
        <v>0</v>
      </c>
      <c r="E22" s="19">
        <v>0.3176</v>
      </c>
      <c r="F22" s="26">
        <f t="shared" si="6"/>
        <v>0</v>
      </c>
      <c r="G22" s="15"/>
      <c r="H22" s="26">
        <f t="shared" si="1"/>
        <v>0</v>
      </c>
      <c r="I22" s="15"/>
      <c r="J22" s="15">
        <v>1.3333333</v>
      </c>
      <c r="K22" s="26">
        <f t="shared" si="2"/>
        <v>0</v>
      </c>
      <c r="L22" s="27">
        <v>0.4022</v>
      </c>
      <c r="M22" s="27"/>
      <c r="N22" s="27">
        <v>1.15</v>
      </c>
      <c r="O22" s="26">
        <f t="shared" si="7"/>
        <v>0</v>
      </c>
      <c r="P22" s="26">
        <f>SUM(AD22*AC22)</f>
        <v>0</v>
      </c>
      <c r="Q22" s="28">
        <v>1.1</v>
      </c>
      <c r="R22" s="26">
        <f t="shared" si="8"/>
        <v>0</v>
      </c>
      <c r="S22" s="29"/>
      <c r="T22" s="15"/>
      <c r="U22" s="26"/>
      <c r="V22" s="15"/>
      <c r="W22" s="22"/>
      <c r="X22" s="23"/>
      <c r="Y22" s="30"/>
      <c r="Z22" s="26"/>
      <c r="AA22" s="27">
        <v>0.2802</v>
      </c>
      <c r="AB22" s="27"/>
      <c r="AC22" s="27">
        <v>1.15</v>
      </c>
      <c r="AD22" s="27"/>
      <c r="AE22" s="26">
        <f>SUM(AJ22*AI22)</f>
        <v>0</v>
      </c>
      <c r="AF22" s="27">
        <v>1.556</v>
      </c>
      <c r="AG22" s="27">
        <v>1.173</v>
      </c>
      <c r="AH22" s="26">
        <f t="shared" si="3"/>
        <v>0</v>
      </c>
      <c r="AI22" s="26">
        <f t="shared" si="4"/>
        <v>2819.01</v>
      </c>
      <c r="AJ22" s="18"/>
      <c r="AK22" s="19">
        <v>1.15</v>
      </c>
      <c r="AL22" s="18"/>
      <c r="AM22" s="20">
        <f t="shared" si="9"/>
        <v>9587.54</v>
      </c>
      <c r="AN22" s="20">
        <f t="shared" si="5"/>
        <v>0</v>
      </c>
    </row>
    <row r="23" spans="1:40" ht="12.75">
      <c r="A23" s="9" t="s">
        <v>14</v>
      </c>
      <c r="B23" s="9">
        <v>34611</v>
      </c>
      <c r="C23" s="9">
        <v>0.8303269</v>
      </c>
      <c r="D23" s="18">
        <f t="shared" si="0"/>
        <v>28738.4443359</v>
      </c>
      <c r="E23" s="19">
        <v>0.3176</v>
      </c>
      <c r="F23" s="26">
        <v>13370</v>
      </c>
      <c r="G23" s="15"/>
      <c r="H23" s="26">
        <f t="shared" si="1"/>
        <v>13370</v>
      </c>
      <c r="I23" s="15">
        <v>3862</v>
      </c>
      <c r="J23" s="15">
        <v>1.3333333</v>
      </c>
      <c r="K23" s="26">
        <f t="shared" si="2"/>
        <v>5149.3332046000005</v>
      </c>
      <c r="L23" s="27">
        <v>0.4022</v>
      </c>
      <c r="M23" s="27">
        <v>7556</v>
      </c>
      <c r="N23" s="27">
        <v>1.15</v>
      </c>
      <c r="O23" s="26">
        <v>9127</v>
      </c>
      <c r="P23" s="26">
        <v>17656</v>
      </c>
      <c r="Q23" s="28">
        <v>1.1</v>
      </c>
      <c r="R23" s="26">
        <v>19422</v>
      </c>
      <c r="S23" s="29"/>
      <c r="T23" s="15"/>
      <c r="U23" s="26"/>
      <c r="V23" s="15"/>
      <c r="W23" s="22"/>
      <c r="X23" s="23"/>
      <c r="Y23" s="30"/>
      <c r="Z23" s="26"/>
      <c r="AA23" s="27">
        <v>0.2802</v>
      </c>
      <c r="AB23" s="27">
        <v>6848</v>
      </c>
      <c r="AC23" s="27">
        <v>1.15</v>
      </c>
      <c r="AD23" s="27">
        <v>11559</v>
      </c>
      <c r="AE23" s="26">
        <v>11796</v>
      </c>
      <c r="AF23" s="27">
        <v>1.556</v>
      </c>
      <c r="AG23" s="27">
        <v>1.173</v>
      </c>
      <c r="AH23" s="26">
        <f t="shared" si="3"/>
        <v>22782.006</v>
      </c>
      <c r="AI23" s="26">
        <f t="shared" si="4"/>
        <v>14994.993999999999</v>
      </c>
      <c r="AJ23" s="18">
        <v>9322</v>
      </c>
      <c r="AK23" s="19">
        <v>1.15</v>
      </c>
      <c r="AL23" s="18">
        <v>8053</v>
      </c>
      <c r="AM23" s="20">
        <v>51147</v>
      </c>
      <c r="AN23" s="20">
        <f t="shared" si="5"/>
        <v>23726</v>
      </c>
    </row>
    <row r="24" spans="1:40" ht="12.75" hidden="1">
      <c r="A24" s="9" t="s">
        <v>10</v>
      </c>
      <c r="B24" s="17"/>
      <c r="C24" s="9">
        <v>0.8303269</v>
      </c>
      <c r="D24" s="18">
        <f t="shared" si="0"/>
        <v>0</v>
      </c>
      <c r="E24" s="19">
        <v>0.3176</v>
      </c>
      <c r="F24" s="26">
        <f t="shared" si="6"/>
        <v>0</v>
      </c>
      <c r="G24" s="15"/>
      <c r="H24" s="26">
        <f t="shared" si="1"/>
        <v>0</v>
      </c>
      <c r="I24" s="15"/>
      <c r="J24" s="15">
        <v>1.3333333</v>
      </c>
      <c r="K24" s="26">
        <f t="shared" si="2"/>
        <v>0</v>
      </c>
      <c r="L24" s="27">
        <v>0.4022</v>
      </c>
      <c r="M24" s="27"/>
      <c r="N24" s="27">
        <v>1.15</v>
      </c>
      <c r="O24" s="26">
        <f t="shared" si="7"/>
        <v>0</v>
      </c>
      <c r="P24" s="26">
        <f>SUM(AD24*AC24)</f>
        <v>0</v>
      </c>
      <c r="Q24" s="28">
        <v>1.1</v>
      </c>
      <c r="R24" s="26">
        <f t="shared" si="8"/>
        <v>0</v>
      </c>
      <c r="S24" s="29"/>
      <c r="T24" s="15"/>
      <c r="U24" s="26"/>
      <c r="V24" s="15"/>
      <c r="W24" s="22"/>
      <c r="X24" s="23"/>
      <c r="Y24" s="30"/>
      <c r="Z24" s="26"/>
      <c r="AA24" s="27">
        <v>0.2802</v>
      </c>
      <c r="AB24" s="27"/>
      <c r="AC24" s="27">
        <v>1.15</v>
      </c>
      <c r="AD24" s="27"/>
      <c r="AE24" s="26">
        <f>SUM(AJ24*AI24)</f>
        <v>0</v>
      </c>
      <c r="AF24" s="27">
        <v>1.556</v>
      </c>
      <c r="AG24" s="27">
        <v>1.173</v>
      </c>
      <c r="AH24" s="26">
        <f t="shared" si="3"/>
        <v>0</v>
      </c>
      <c r="AI24" s="26">
        <f t="shared" si="4"/>
        <v>2819.01</v>
      </c>
      <c r="AJ24" s="18"/>
      <c r="AK24" s="19">
        <v>1.15</v>
      </c>
      <c r="AL24" s="18"/>
      <c r="AM24" s="20">
        <f t="shared" si="9"/>
        <v>9587.54</v>
      </c>
      <c r="AN24" s="20">
        <f t="shared" si="5"/>
        <v>0</v>
      </c>
    </row>
    <row r="25" spans="1:40" ht="12.75" hidden="1">
      <c r="A25" s="9" t="s">
        <v>11</v>
      </c>
      <c r="B25" s="17"/>
      <c r="C25" s="9">
        <v>0.8303269</v>
      </c>
      <c r="D25" s="18">
        <f t="shared" si="0"/>
        <v>0</v>
      </c>
      <c r="E25" s="19">
        <v>0.3176</v>
      </c>
      <c r="F25" s="26">
        <f t="shared" si="6"/>
        <v>0</v>
      </c>
      <c r="G25" s="15"/>
      <c r="H25" s="26">
        <f t="shared" si="1"/>
        <v>0</v>
      </c>
      <c r="I25" s="15"/>
      <c r="J25" s="15">
        <v>1.3333333</v>
      </c>
      <c r="K25" s="26">
        <f t="shared" si="2"/>
        <v>0</v>
      </c>
      <c r="L25" s="27">
        <v>0.4022</v>
      </c>
      <c r="M25" s="27"/>
      <c r="N25" s="27">
        <v>1.15</v>
      </c>
      <c r="O25" s="26">
        <f t="shared" si="7"/>
        <v>0</v>
      </c>
      <c r="P25" s="26">
        <f>SUM(AD25*AC25)</f>
        <v>0</v>
      </c>
      <c r="Q25" s="28">
        <v>1.1</v>
      </c>
      <c r="R25" s="26">
        <f t="shared" si="8"/>
        <v>0</v>
      </c>
      <c r="S25" s="29"/>
      <c r="T25" s="15"/>
      <c r="U25" s="26"/>
      <c r="V25" s="15"/>
      <c r="W25" s="22"/>
      <c r="X25" s="23"/>
      <c r="Y25" s="30"/>
      <c r="Z25" s="26"/>
      <c r="AA25" s="27">
        <v>0.2802</v>
      </c>
      <c r="AB25" s="27"/>
      <c r="AC25" s="27">
        <v>1.15</v>
      </c>
      <c r="AD25" s="27"/>
      <c r="AE25" s="26">
        <f>SUM(AJ25*AI25)</f>
        <v>0</v>
      </c>
      <c r="AF25" s="27">
        <v>1.556</v>
      </c>
      <c r="AG25" s="27">
        <v>1.173</v>
      </c>
      <c r="AH25" s="26">
        <f t="shared" si="3"/>
        <v>0</v>
      </c>
      <c r="AI25" s="26">
        <f t="shared" si="4"/>
        <v>2819.01</v>
      </c>
      <c r="AJ25" s="18"/>
      <c r="AK25" s="19">
        <v>1.15</v>
      </c>
      <c r="AL25" s="18"/>
      <c r="AM25" s="20">
        <f t="shared" si="9"/>
        <v>9587.54</v>
      </c>
      <c r="AN25" s="20">
        <f t="shared" si="5"/>
        <v>0</v>
      </c>
    </row>
    <row r="26" spans="1:40" ht="12.75">
      <c r="A26" s="9" t="s">
        <v>15</v>
      </c>
      <c r="B26" s="9">
        <v>115842</v>
      </c>
      <c r="C26" s="9">
        <v>0.8303269</v>
      </c>
      <c r="D26" s="18">
        <f t="shared" si="0"/>
        <v>96186.7287498</v>
      </c>
      <c r="E26" s="19">
        <v>0.3176</v>
      </c>
      <c r="F26" s="26">
        <v>44749</v>
      </c>
      <c r="G26" s="15"/>
      <c r="H26" s="26">
        <f t="shared" si="1"/>
        <v>44749</v>
      </c>
      <c r="I26" s="15">
        <v>9142</v>
      </c>
      <c r="J26" s="15">
        <v>1.3333333</v>
      </c>
      <c r="K26" s="26">
        <f t="shared" si="2"/>
        <v>12189.3330286</v>
      </c>
      <c r="L26" s="27">
        <v>0.4022</v>
      </c>
      <c r="M26" s="27">
        <v>23960</v>
      </c>
      <c r="N26" s="27">
        <v>1.15</v>
      </c>
      <c r="O26" s="26">
        <v>30549</v>
      </c>
      <c r="P26" s="26">
        <v>59155</v>
      </c>
      <c r="Q26" s="28">
        <v>1.1</v>
      </c>
      <c r="R26" s="26">
        <v>65071</v>
      </c>
      <c r="S26" s="29"/>
      <c r="T26" s="15"/>
      <c r="U26" s="26"/>
      <c r="V26" s="15"/>
      <c r="W26" s="22"/>
      <c r="X26" s="23"/>
      <c r="Y26" s="30"/>
      <c r="Z26" s="26"/>
      <c r="AA26" s="27">
        <v>0.2802</v>
      </c>
      <c r="AB26" s="27">
        <v>17704</v>
      </c>
      <c r="AC26" s="27">
        <v>1.15</v>
      </c>
      <c r="AD26" s="27">
        <v>38686</v>
      </c>
      <c r="AE26" s="26">
        <v>49480</v>
      </c>
      <c r="AF26" s="27">
        <v>1.556</v>
      </c>
      <c r="AG26" s="27">
        <v>1.173</v>
      </c>
      <c r="AH26" s="26">
        <f t="shared" si="3"/>
        <v>76328.283</v>
      </c>
      <c r="AI26" s="26">
        <f t="shared" si="4"/>
        <v>65733.717</v>
      </c>
      <c r="AJ26" s="18">
        <v>18484</v>
      </c>
      <c r="AK26" s="19">
        <v>1.15</v>
      </c>
      <c r="AL26" s="18">
        <v>26952</v>
      </c>
      <c r="AM26" s="20">
        <v>186811</v>
      </c>
      <c r="AN26" s="20">
        <f t="shared" si="5"/>
        <v>60148</v>
      </c>
    </row>
    <row r="27" spans="1:40" ht="12.75" hidden="1">
      <c r="A27" s="9" t="s">
        <v>10</v>
      </c>
      <c r="B27" s="17"/>
      <c r="C27" s="9">
        <v>0.8303269</v>
      </c>
      <c r="D27" s="18">
        <f t="shared" si="0"/>
        <v>0</v>
      </c>
      <c r="E27" s="19">
        <v>0.3176</v>
      </c>
      <c r="F27" s="26">
        <f t="shared" si="6"/>
        <v>0</v>
      </c>
      <c r="G27" s="3"/>
      <c r="H27" s="26">
        <f t="shared" si="1"/>
        <v>0</v>
      </c>
      <c r="I27" s="3"/>
      <c r="J27" s="15">
        <v>1.3333333</v>
      </c>
      <c r="K27" s="26">
        <f t="shared" si="2"/>
        <v>0</v>
      </c>
      <c r="L27" s="27">
        <v>0.4022</v>
      </c>
      <c r="M27" s="27"/>
      <c r="N27" s="27">
        <v>1.15</v>
      </c>
      <c r="O27" s="26">
        <f t="shared" si="7"/>
        <v>0</v>
      </c>
      <c r="P27" s="26">
        <f>SUM(AD27*AC27)</f>
        <v>0</v>
      </c>
      <c r="Q27" s="28">
        <v>1.1</v>
      </c>
      <c r="R27" s="26">
        <f t="shared" si="8"/>
        <v>0</v>
      </c>
      <c r="S27" s="3"/>
      <c r="T27" s="15"/>
      <c r="U27" s="26"/>
      <c r="V27" s="3"/>
      <c r="W27" s="3"/>
      <c r="X27" s="31"/>
      <c r="Y27" s="30"/>
      <c r="Z27" s="26"/>
      <c r="AA27" s="27">
        <v>0.2802</v>
      </c>
      <c r="AB27" s="27"/>
      <c r="AC27" s="27">
        <v>1.15</v>
      </c>
      <c r="AD27" s="27"/>
      <c r="AE27" s="26">
        <f>SUM(AJ27*AI27)</f>
        <v>0</v>
      </c>
      <c r="AF27" s="27">
        <v>1.556</v>
      </c>
      <c r="AG27" s="27">
        <v>1.173</v>
      </c>
      <c r="AH27" s="26">
        <f t="shared" si="3"/>
        <v>0</v>
      </c>
      <c r="AI27" s="26">
        <f t="shared" si="4"/>
        <v>2819.01</v>
      </c>
      <c r="AJ27" s="18"/>
      <c r="AK27" s="19">
        <v>1.15</v>
      </c>
      <c r="AL27" s="18"/>
      <c r="AM27" s="20">
        <f t="shared" si="9"/>
        <v>9587.54</v>
      </c>
      <c r="AN27" s="20">
        <f t="shared" si="5"/>
        <v>0</v>
      </c>
    </row>
    <row r="28" spans="1:40" ht="12.75" hidden="1">
      <c r="A28" s="9" t="s">
        <v>11</v>
      </c>
      <c r="B28" s="17"/>
      <c r="C28" s="9">
        <v>0.8303269</v>
      </c>
      <c r="D28" s="18">
        <f t="shared" si="0"/>
        <v>0</v>
      </c>
      <c r="E28" s="19">
        <v>0.3176</v>
      </c>
      <c r="F28" s="26">
        <f t="shared" si="6"/>
        <v>0</v>
      </c>
      <c r="G28" s="3"/>
      <c r="H28" s="26">
        <f t="shared" si="1"/>
        <v>0</v>
      </c>
      <c r="I28" s="3"/>
      <c r="J28" s="15">
        <v>1.3333333</v>
      </c>
      <c r="K28" s="26">
        <f t="shared" si="2"/>
        <v>0</v>
      </c>
      <c r="L28" s="27">
        <v>0.4022</v>
      </c>
      <c r="M28" s="27"/>
      <c r="N28" s="27">
        <v>1.15</v>
      </c>
      <c r="O28" s="26">
        <f t="shared" si="7"/>
        <v>0</v>
      </c>
      <c r="P28" s="26">
        <f>SUM(AD28*AC28)</f>
        <v>0</v>
      </c>
      <c r="Q28" s="28">
        <v>1.1</v>
      </c>
      <c r="R28" s="26">
        <f t="shared" si="8"/>
        <v>0</v>
      </c>
      <c r="S28" s="3"/>
      <c r="T28" s="15"/>
      <c r="U28" s="26"/>
      <c r="V28" s="3"/>
      <c r="W28" s="3"/>
      <c r="X28" s="31"/>
      <c r="Y28" s="30"/>
      <c r="Z28" s="26"/>
      <c r="AA28" s="27">
        <v>0.2802</v>
      </c>
      <c r="AB28" s="27"/>
      <c r="AC28" s="27">
        <v>1.15</v>
      </c>
      <c r="AD28" s="27"/>
      <c r="AE28" s="26">
        <f>SUM(AJ28*AI28)</f>
        <v>0</v>
      </c>
      <c r="AF28" s="27">
        <v>1.556</v>
      </c>
      <c r="AG28" s="27">
        <v>1.173</v>
      </c>
      <c r="AH28" s="26">
        <f t="shared" si="3"/>
        <v>0</v>
      </c>
      <c r="AI28" s="26">
        <f t="shared" si="4"/>
        <v>2819.01</v>
      </c>
      <c r="AJ28" s="18"/>
      <c r="AK28" s="19">
        <v>1.15</v>
      </c>
      <c r="AL28" s="18"/>
      <c r="AM28" s="20">
        <f t="shared" si="9"/>
        <v>9587.54</v>
      </c>
      <c r="AN28" s="20">
        <f t="shared" si="5"/>
        <v>0</v>
      </c>
    </row>
    <row r="29" spans="1:40" ht="12.75">
      <c r="A29" s="9" t="s">
        <v>16</v>
      </c>
      <c r="B29" s="9">
        <v>15051</v>
      </c>
      <c r="C29" s="9">
        <v>0.8303269</v>
      </c>
      <c r="D29" s="18">
        <f t="shared" si="0"/>
        <v>12497.2501719</v>
      </c>
      <c r="E29" s="19">
        <v>0.3176</v>
      </c>
      <c r="F29" s="26">
        <v>5814</v>
      </c>
      <c r="G29" s="15"/>
      <c r="H29" s="26">
        <f t="shared" si="1"/>
        <v>5814</v>
      </c>
      <c r="I29" s="15">
        <v>2157</v>
      </c>
      <c r="J29" s="15">
        <v>1.3333333</v>
      </c>
      <c r="K29" s="26">
        <f t="shared" si="2"/>
        <v>2875.9999281</v>
      </c>
      <c r="L29" s="27">
        <v>0.4022</v>
      </c>
      <c r="M29" s="27">
        <v>3339</v>
      </c>
      <c r="N29" s="27">
        <v>1.15</v>
      </c>
      <c r="O29" s="26">
        <v>3969</v>
      </c>
      <c r="P29" s="26">
        <v>7814</v>
      </c>
      <c r="Q29" s="28">
        <v>1.1</v>
      </c>
      <c r="R29" s="26">
        <v>8595</v>
      </c>
      <c r="S29" s="29"/>
      <c r="T29" s="15"/>
      <c r="U29" s="26"/>
      <c r="V29" s="3"/>
      <c r="W29" s="3"/>
      <c r="X29" s="26"/>
      <c r="Y29" s="30"/>
      <c r="Z29" s="26"/>
      <c r="AA29" s="27">
        <v>0.2802</v>
      </c>
      <c r="AB29" s="27">
        <v>4757</v>
      </c>
      <c r="AC29" s="27">
        <v>1.15</v>
      </c>
      <c r="AD29" s="27">
        <v>5026</v>
      </c>
      <c r="AE29" s="26">
        <v>5130</v>
      </c>
      <c r="AF29" s="27">
        <v>1.556</v>
      </c>
      <c r="AG29" s="27">
        <v>1.173</v>
      </c>
      <c r="AH29" s="26">
        <f t="shared" si="3"/>
        <v>10081.935</v>
      </c>
      <c r="AI29" s="26">
        <f t="shared" si="4"/>
        <v>6495.0650000000005</v>
      </c>
      <c r="AJ29" s="18">
        <v>4523</v>
      </c>
      <c r="AK29" s="19">
        <v>1.15</v>
      </c>
      <c r="AL29" s="18">
        <v>3502</v>
      </c>
      <c r="AM29" s="20">
        <v>22391</v>
      </c>
      <c r="AN29" s="20">
        <f t="shared" si="5"/>
        <v>12619</v>
      </c>
    </row>
    <row r="30" spans="1:40" ht="12.75" hidden="1">
      <c r="A30" s="9" t="s">
        <v>10</v>
      </c>
      <c r="B30" s="9"/>
      <c r="C30" s="9">
        <v>0.8303269</v>
      </c>
      <c r="D30" s="18">
        <f t="shared" si="0"/>
        <v>0</v>
      </c>
      <c r="E30" s="19">
        <v>0.3176</v>
      </c>
      <c r="F30" s="26">
        <f t="shared" si="6"/>
        <v>0</v>
      </c>
      <c r="G30" s="15"/>
      <c r="H30" s="26">
        <f t="shared" si="1"/>
        <v>0</v>
      </c>
      <c r="I30" s="15"/>
      <c r="J30" s="15">
        <v>1.3333333</v>
      </c>
      <c r="K30" s="26">
        <f t="shared" si="2"/>
        <v>0</v>
      </c>
      <c r="L30" s="27">
        <v>0.4022</v>
      </c>
      <c r="M30" s="27"/>
      <c r="N30" s="27">
        <v>1.15</v>
      </c>
      <c r="O30" s="26">
        <f t="shared" si="7"/>
        <v>0</v>
      </c>
      <c r="P30" s="26">
        <f>SUM(AD30*AC30)</f>
        <v>0</v>
      </c>
      <c r="Q30" s="28">
        <v>1.1</v>
      </c>
      <c r="R30" s="26">
        <f t="shared" si="8"/>
        <v>0</v>
      </c>
      <c r="S30" s="29"/>
      <c r="T30" s="15"/>
      <c r="U30" s="26"/>
      <c r="V30" s="3"/>
      <c r="W30" s="3"/>
      <c r="X30" s="26"/>
      <c r="Y30" s="30"/>
      <c r="Z30" s="26"/>
      <c r="AA30" s="27">
        <v>0.2802</v>
      </c>
      <c r="AB30" s="27"/>
      <c r="AC30" s="27">
        <v>1.15</v>
      </c>
      <c r="AD30" s="27"/>
      <c r="AE30" s="26">
        <f>SUM(AJ30*AI30)</f>
        <v>0</v>
      </c>
      <c r="AF30" s="27">
        <v>1.556</v>
      </c>
      <c r="AG30" s="27">
        <v>1.173</v>
      </c>
      <c r="AH30" s="26">
        <f t="shared" si="3"/>
        <v>0</v>
      </c>
      <c r="AI30" s="26">
        <f t="shared" si="4"/>
        <v>2819.01</v>
      </c>
      <c r="AJ30" s="18"/>
      <c r="AK30" s="19">
        <v>1.15</v>
      </c>
      <c r="AL30" s="18"/>
      <c r="AM30" s="20">
        <f t="shared" si="9"/>
        <v>9587.54</v>
      </c>
      <c r="AN30" s="20">
        <f t="shared" si="5"/>
        <v>0</v>
      </c>
    </row>
    <row r="31" spans="1:40" ht="12.75" hidden="1">
      <c r="A31" s="9" t="s">
        <v>11</v>
      </c>
      <c r="B31" s="9"/>
      <c r="C31" s="9">
        <v>0.8303269</v>
      </c>
      <c r="D31" s="18">
        <f t="shared" si="0"/>
        <v>0</v>
      </c>
      <c r="E31" s="19">
        <v>0.3176</v>
      </c>
      <c r="F31" s="26">
        <f t="shared" si="6"/>
        <v>0</v>
      </c>
      <c r="G31" s="15"/>
      <c r="H31" s="26">
        <f t="shared" si="1"/>
        <v>0</v>
      </c>
      <c r="I31" s="15"/>
      <c r="J31" s="15">
        <v>1.3333333</v>
      </c>
      <c r="K31" s="26">
        <f t="shared" si="2"/>
        <v>0</v>
      </c>
      <c r="L31" s="27">
        <v>0.4022</v>
      </c>
      <c r="M31" s="27"/>
      <c r="N31" s="27">
        <v>1.15</v>
      </c>
      <c r="O31" s="26">
        <f t="shared" si="7"/>
        <v>0</v>
      </c>
      <c r="P31" s="26">
        <f>SUM(AD31*AC31)</f>
        <v>0</v>
      </c>
      <c r="Q31" s="28">
        <v>1.1</v>
      </c>
      <c r="R31" s="26">
        <f t="shared" si="8"/>
        <v>0</v>
      </c>
      <c r="S31" s="29"/>
      <c r="T31" s="15"/>
      <c r="U31" s="26"/>
      <c r="V31" s="3"/>
      <c r="W31" s="3"/>
      <c r="X31" s="26"/>
      <c r="Y31" s="30"/>
      <c r="Z31" s="26"/>
      <c r="AA31" s="27">
        <v>0.2802</v>
      </c>
      <c r="AB31" s="27"/>
      <c r="AC31" s="27">
        <v>1.15</v>
      </c>
      <c r="AD31" s="27"/>
      <c r="AE31" s="26">
        <f>SUM(AJ31*AI31)</f>
        <v>0</v>
      </c>
      <c r="AF31" s="27">
        <v>1.556</v>
      </c>
      <c r="AG31" s="27">
        <v>1.173</v>
      </c>
      <c r="AH31" s="26">
        <f t="shared" si="3"/>
        <v>0</v>
      </c>
      <c r="AI31" s="26">
        <f t="shared" si="4"/>
        <v>2819.01</v>
      </c>
      <c r="AJ31" s="18"/>
      <c r="AK31" s="19">
        <v>1.15</v>
      </c>
      <c r="AL31" s="18"/>
      <c r="AM31" s="20">
        <f t="shared" si="9"/>
        <v>9587.54</v>
      </c>
      <c r="AN31" s="20">
        <f t="shared" si="5"/>
        <v>0</v>
      </c>
    </row>
    <row r="32" spans="1:40" ht="12.75">
      <c r="A32" s="9" t="s">
        <v>17</v>
      </c>
      <c r="B32" s="9">
        <v>49681</v>
      </c>
      <c r="C32" s="9">
        <v>0.8303269</v>
      </c>
      <c r="D32" s="18">
        <f t="shared" si="0"/>
        <v>41251.4707189</v>
      </c>
      <c r="E32" s="19">
        <v>0.3176</v>
      </c>
      <c r="F32" s="26">
        <v>19191</v>
      </c>
      <c r="G32" s="15"/>
      <c r="H32" s="26">
        <f t="shared" si="1"/>
        <v>19191</v>
      </c>
      <c r="I32" s="15">
        <v>5793</v>
      </c>
      <c r="J32" s="15">
        <v>1.3333333</v>
      </c>
      <c r="K32" s="26">
        <f t="shared" si="2"/>
        <v>7723.9998069</v>
      </c>
      <c r="L32" s="27">
        <v>0.4022</v>
      </c>
      <c r="M32" s="27">
        <v>8482</v>
      </c>
      <c r="N32" s="27">
        <v>1.15</v>
      </c>
      <c r="O32" s="26">
        <v>13101</v>
      </c>
      <c r="P32" s="26">
        <v>24522</v>
      </c>
      <c r="Q32" s="28">
        <v>1.1</v>
      </c>
      <c r="R32" s="26">
        <v>26974</v>
      </c>
      <c r="S32" s="29"/>
      <c r="T32" s="15"/>
      <c r="U32" s="26"/>
      <c r="V32" s="3"/>
      <c r="W32" s="3"/>
      <c r="X32" s="26"/>
      <c r="Y32" s="30"/>
      <c r="Z32" s="26"/>
      <c r="AA32" s="27">
        <v>0.2802</v>
      </c>
      <c r="AB32" s="27">
        <v>13978</v>
      </c>
      <c r="AC32" s="27">
        <v>1.15</v>
      </c>
      <c r="AD32" s="27">
        <v>16591</v>
      </c>
      <c r="AE32" s="26">
        <v>11932</v>
      </c>
      <c r="AF32" s="27">
        <v>1.556</v>
      </c>
      <c r="AG32" s="27">
        <v>1.173</v>
      </c>
      <c r="AH32" s="26">
        <f t="shared" si="3"/>
        <v>31640.502</v>
      </c>
      <c r="AI32" s="26">
        <f t="shared" si="4"/>
        <v>13899.498</v>
      </c>
      <c r="AJ32" s="18">
        <v>9933</v>
      </c>
      <c r="AK32" s="19">
        <v>1.15</v>
      </c>
      <c r="AL32" s="18">
        <v>11559</v>
      </c>
      <c r="AM32" s="20">
        <v>64731</v>
      </c>
      <c r="AN32" s="20">
        <f t="shared" si="5"/>
        <v>32393</v>
      </c>
    </row>
    <row r="33" spans="1:40" ht="12.75" hidden="1">
      <c r="A33" s="9" t="s">
        <v>10</v>
      </c>
      <c r="B33" s="9"/>
      <c r="C33" s="9">
        <v>0.8303269</v>
      </c>
      <c r="D33" s="18">
        <f t="shared" si="0"/>
        <v>0</v>
      </c>
      <c r="E33" s="19">
        <v>0.3176</v>
      </c>
      <c r="F33" s="26">
        <f t="shared" si="6"/>
        <v>0</v>
      </c>
      <c r="G33" s="15"/>
      <c r="H33" s="26">
        <f t="shared" si="1"/>
        <v>0</v>
      </c>
      <c r="I33" s="15"/>
      <c r="J33" s="15">
        <v>1.3333333</v>
      </c>
      <c r="K33" s="26">
        <f t="shared" si="2"/>
        <v>0</v>
      </c>
      <c r="L33" s="27">
        <v>0.4022</v>
      </c>
      <c r="M33" s="27"/>
      <c r="N33" s="27">
        <v>1.15</v>
      </c>
      <c r="O33" s="26">
        <f t="shared" si="7"/>
        <v>0</v>
      </c>
      <c r="P33" s="26">
        <f>SUM(AD33*AC33)</f>
        <v>0</v>
      </c>
      <c r="Q33" s="28">
        <v>1.1</v>
      </c>
      <c r="R33" s="26">
        <f t="shared" si="8"/>
        <v>0</v>
      </c>
      <c r="S33" s="29"/>
      <c r="T33" s="15"/>
      <c r="U33" s="26"/>
      <c r="V33" s="3"/>
      <c r="W33" s="3"/>
      <c r="X33" s="26"/>
      <c r="Y33" s="30"/>
      <c r="Z33" s="26"/>
      <c r="AA33" s="27">
        <v>0.2802</v>
      </c>
      <c r="AB33" s="27"/>
      <c r="AC33" s="27">
        <v>1.15</v>
      </c>
      <c r="AD33" s="27"/>
      <c r="AE33" s="26">
        <f>SUM(AJ33*AI33)</f>
        <v>0</v>
      </c>
      <c r="AF33" s="27">
        <v>1.556</v>
      </c>
      <c r="AG33" s="27">
        <v>1.173</v>
      </c>
      <c r="AH33" s="26">
        <f t="shared" si="3"/>
        <v>0</v>
      </c>
      <c r="AI33" s="26">
        <f t="shared" si="4"/>
        <v>2819.01</v>
      </c>
      <c r="AJ33" s="18"/>
      <c r="AK33" s="19">
        <v>1.15</v>
      </c>
      <c r="AL33" s="18"/>
      <c r="AM33" s="20">
        <f t="shared" si="9"/>
        <v>9587.54</v>
      </c>
      <c r="AN33" s="20">
        <f t="shared" si="5"/>
        <v>0</v>
      </c>
    </row>
    <row r="34" spans="1:40" ht="12.75" hidden="1">
      <c r="A34" s="9" t="s">
        <v>11</v>
      </c>
      <c r="B34" s="9"/>
      <c r="C34" s="9">
        <v>0.8303269</v>
      </c>
      <c r="D34" s="18">
        <f t="shared" si="0"/>
        <v>0</v>
      </c>
      <c r="E34" s="19">
        <v>0.3176</v>
      </c>
      <c r="F34" s="26">
        <f t="shared" si="6"/>
        <v>0</v>
      </c>
      <c r="G34" s="15"/>
      <c r="H34" s="26">
        <f t="shared" si="1"/>
        <v>0</v>
      </c>
      <c r="I34" s="15"/>
      <c r="J34" s="15">
        <v>1.3333333</v>
      </c>
      <c r="K34" s="26">
        <f t="shared" si="2"/>
        <v>0</v>
      </c>
      <c r="L34" s="27">
        <v>0.4022</v>
      </c>
      <c r="M34" s="27"/>
      <c r="N34" s="27">
        <v>1.15</v>
      </c>
      <c r="O34" s="26">
        <f t="shared" si="7"/>
        <v>0</v>
      </c>
      <c r="P34" s="26">
        <f>SUM(AD34*AC34)</f>
        <v>0</v>
      </c>
      <c r="Q34" s="28">
        <v>1.1</v>
      </c>
      <c r="R34" s="26">
        <f t="shared" si="8"/>
        <v>0</v>
      </c>
      <c r="S34" s="29"/>
      <c r="T34" s="15"/>
      <c r="U34" s="26"/>
      <c r="V34" s="3"/>
      <c r="W34" s="3"/>
      <c r="X34" s="26"/>
      <c r="Y34" s="30"/>
      <c r="Z34" s="26"/>
      <c r="AA34" s="27">
        <v>0.2802</v>
      </c>
      <c r="AB34" s="27"/>
      <c r="AC34" s="27">
        <v>1.15</v>
      </c>
      <c r="AD34" s="27"/>
      <c r="AE34" s="26">
        <f>SUM(AJ34*AI34)</f>
        <v>0</v>
      </c>
      <c r="AF34" s="27">
        <v>1.556</v>
      </c>
      <c r="AG34" s="27">
        <v>1.173</v>
      </c>
      <c r="AH34" s="26">
        <f t="shared" si="3"/>
        <v>0</v>
      </c>
      <c r="AI34" s="26">
        <f t="shared" si="4"/>
        <v>2819.01</v>
      </c>
      <c r="AJ34" s="18"/>
      <c r="AK34" s="19">
        <v>1.15</v>
      </c>
      <c r="AL34" s="18"/>
      <c r="AM34" s="20">
        <f t="shared" si="9"/>
        <v>9587.54</v>
      </c>
      <c r="AN34" s="20">
        <f t="shared" si="5"/>
        <v>0</v>
      </c>
    </row>
    <row r="35" spans="1:40" ht="12.75">
      <c r="A35" s="9" t="s">
        <v>18</v>
      </c>
      <c r="B35" s="9">
        <v>12700</v>
      </c>
      <c r="C35" s="9">
        <v>0.8303269</v>
      </c>
      <c r="D35" s="18">
        <f t="shared" si="0"/>
        <v>10545.15163</v>
      </c>
      <c r="E35" s="19">
        <v>0.3176</v>
      </c>
      <c r="F35" s="26">
        <v>4906</v>
      </c>
      <c r="G35" s="15"/>
      <c r="H35" s="26">
        <f t="shared" si="1"/>
        <v>4906</v>
      </c>
      <c r="I35" s="15">
        <v>1669</v>
      </c>
      <c r="J35" s="15">
        <v>1.3333333</v>
      </c>
      <c r="K35" s="26">
        <f t="shared" si="2"/>
        <v>2225.3332777</v>
      </c>
      <c r="L35" s="27">
        <v>0.4022</v>
      </c>
      <c r="M35" s="27">
        <v>3160</v>
      </c>
      <c r="N35" s="27">
        <v>1.15</v>
      </c>
      <c r="O35" s="26">
        <v>3349</v>
      </c>
      <c r="P35" s="26">
        <v>6510</v>
      </c>
      <c r="Q35" s="28">
        <v>1.1</v>
      </c>
      <c r="R35" s="26">
        <v>7161</v>
      </c>
      <c r="S35" s="29"/>
      <c r="T35" s="15"/>
      <c r="U35" s="26"/>
      <c r="V35" s="3"/>
      <c r="W35" s="3"/>
      <c r="X35" s="26"/>
      <c r="Y35" s="30"/>
      <c r="Z35" s="26"/>
      <c r="AA35" s="27">
        <v>0.2802</v>
      </c>
      <c r="AB35" s="27">
        <v>4105</v>
      </c>
      <c r="AC35" s="27">
        <v>1.15</v>
      </c>
      <c r="AD35" s="27">
        <v>4241</v>
      </c>
      <c r="AE35" s="26">
        <v>4329</v>
      </c>
      <c r="AF35" s="27">
        <v>1.556</v>
      </c>
      <c r="AG35" s="27">
        <v>1.173</v>
      </c>
      <c r="AH35" s="26">
        <f t="shared" si="3"/>
        <v>8399.853000000001</v>
      </c>
      <c r="AI35" s="26">
        <f t="shared" si="4"/>
        <v>5497.146999999999</v>
      </c>
      <c r="AJ35" s="18">
        <v>3092</v>
      </c>
      <c r="AK35" s="19">
        <v>1.15</v>
      </c>
      <c r="AL35" s="18">
        <v>2955</v>
      </c>
      <c r="AM35" s="20">
        <v>18803</v>
      </c>
      <c r="AN35" s="20">
        <f t="shared" si="5"/>
        <v>10357</v>
      </c>
    </row>
    <row r="36" spans="1:40" ht="12.75" hidden="1">
      <c r="A36" s="9" t="s">
        <v>10</v>
      </c>
      <c r="B36" s="9"/>
      <c r="C36" s="9">
        <v>0.8303269</v>
      </c>
      <c r="D36" s="18">
        <f t="shared" si="0"/>
        <v>0</v>
      </c>
      <c r="E36" s="19">
        <v>0.3176</v>
      </c>
      <c r="F36" s="26">
        <f t="shared" si="6"/>
        <v>0</v>
      </c>
      <c r="G36" s="15"/>
      <c r="H36" s="26">
        <f t="shared" si="1"/>
        <v>0</v>
      </c>
      <c r="I36" s="15"/>
      <c r="J36" s="15">
        <v>1.3333333</v>
      </c>
      <c r="K36" s="26">
        <f t="shared" si="2"/>
        <v>0</v>
      </c>
      <c r="L36" s="27">
        <v>0.4022</v>
      </c>
      <c r="M36" s="27"/>
      <c r="N36" s="27">
        <v>1.15</v>
      </c>
      <c r="O36" s="26">
        <f t="shared" si="7"/>
        <v>0</v>
      </c>
      <c r="P36" s="26">
        <f>SUM(AD36*AC36)</f>
        <v>0</v>
      </c>
      <c r="Q36" s="28">
        <v>1.1</v>
      </c>
      <c r="R36" s="26">
        <f t="shared" si="8"/>
        <v>0</v>
      </c>
      <c r="S36" s="29"/>
      <c r="T36" s="15"/>
      <c r="U36" s="26"/>
      <c r="V36" s="3"/>
      <c r="W36" s="3"/>
      <c r="X36" s="26"/>
      <c r="Y36" s="30"/>
      <c r="Z36" s="26"/>
      <c r="AA36" s="27">
        <v>0.2802</v>
      </c>
      <c r="AB36" s="27"/>
      <c r="AC36" s="27">
        <v>1.15</v>
      </c>
      <c r="AD36" s="27"/>
      <c r="AE36" s="26">
        <f>SUM(AJ36*AI36)</f>
        <v>0</v>
      </c>
      <c r="AF36" s="27">
        <v>1.556</v>
      </c>
      <c r="AG36" s="27">
        <v>1.173</v>
      </c>
      <c r="AH36" s="26">
        <f t="shared" si="3"/>
        <v>0</v>
      </c>
      <c r="AI36" s="26">
        <f t="shared" si="4"/>
        <v>2819.01</v>
      </c>
      <c r="AJ36" s="18"/>
      <c r="AK36" s="19">
        <v>1.15</v>
      </c>
      <c r="AL36" s="18"/>
      <c r="AM36" s="20">
        <f t="shared" si="9"/>
        <v>9587.54</v>
      </c>
      <c r="AN36" s="20">
        <f t="shared" si="5"/>
        <v>0</v>
      </c>
    </row>
    <row r="37" spans="1:40" ht="12.75" hidden="1">
      <c r="A37" s="9" t="s">
        <v>11</v>
      </c>
      <c r="B37" s="9"/>
      <c r="C37" s="9">
        <v>0.8303269</v>
      </c>
      <c r="D37" s="18">
        <f t="shared" si="0"/>
        <v>0</v>
      </c>
      <c r="E37" s="19">
        <v>0.3176</v>
      </c>
      <c r="F37" s="26">
        <f t="shared" si="6"/>
        <v>0</v>
      </c>
      <c r="G37" s="15"/>
      <c r="H37" s="26">
        <f t="shared" si="1"/>
        <v>0</v>
      </c>
      <c r="I37" s="15"/>
      <c r="J37" s="15">
        <v>1.3333333</v>
      </c>
      <c r="K37" s="26">
        <f t="shared" si="2"/>
        <v>0</v>
      </c>
      <c r="L37" s="27">
        <v>0.4022</v>
      </c>
      <c r="M37" s="27"/>
      <c r="N37" s="27">
        <v>1.15</v>
      </c>
      <c r="O37" s="26">
        <f t="shared" si="7"/>
        <v>0</v>
      </c>
      <c r="P37" s="26">
        <f>SUM(AD37*AC37)</f>
        <v>0</v>
      </c>
      <c r="Q37" s="28">
        <v>1.1</v>
      </c>
      <c r="R37" s="26">
        <f t="shared" si="8"/>
        <v>0</v>
      </c>
      <c r="S37" s="29"/>
      <c r="T37" s="15"/>
      <c r="U37" s="26"/>
      <c r="V37" s="3"/>
      <c r="W37" s="3"/>
      <c r="X37" s="26"/>
      <c r="Y37" s="30"/>
      <c r="Z37" s="26"/>
      <c r="AA37" s="27">
        <v>0.2802</v>
      </c>
      <c r="AB37" s="27"/>
      <c r="AC37" s="27">
        <v>1.15</v>
      </c>
      <c r="AD37" s="27"/>
      <c r="AE37" s="26">
        <f>SUM(AJ37*AI37)</f>
        <v>0</v>
      </c>
      <c r="AF37" s="27">
        <v>1.556</v>
      </c>
      <c r="AG37" s="27">
        <v>1.173</v>
      </c>
      <c r="AH37" s="26">
        <f t="shared" si="3"/>
        <v>0</v>
      </c>
      <c r="AI37" s="26">
        <f t="shared" si="4"/>
        <v>2819.01</v>
      </c>
      <c r="AJ37" s="18"/>
      <c r="AK37" s="19">
        <v>1.15</v>
      </c>
      <c r="AL37" s="18"/>
      <c r="AM37" s="20">
        <f t="shared" si="9"/>
        <v>9587.54</v>
      </c>
      <c r="AN37" s="20">
        <f t="shared" si="5"/>
        <v>0</v>
      </c>
    </row>
    <row r="38" spans="1:40" ht="12.75">
      <c r="A38" s="9" t="s">
        <v>19</v>
      </c>
      <c r="B38" s="9">
        <v>84677</v>
      </c>
      <c r="C38" s="9">
        <v>0.8303269</v>
      </c>
      <c r="D38" s="18">
        <f t="shared" si="0"/>
        <v>70309.5909113</v>
      </c>
      <c r="E38" s="19">
        <v>0.3176</v>
      </c>
      <c r="F38" s="26">
        <v>32710</v>
      </c>
      <c r="G38" s="15"/>
      <c r="H38" s="26">
        <f t="shared" si="1"/>
        <v>32710</v>
      </c>
      <c r="I38" s="15">
        <v>7882</v>
      </c>
      <c r="J38" s="15">
        <v>1.3333333</v>
      </c>
      <c r="K38" s="26">
        <f t="shared" si="2"/>
        <v>10509.3330706</v>
      </c>
      <c r="L38" s="27">
        <v>0.4022</v>
      </c>
      <c r="M38" s="27">
        <v>17412</v>
      </c>
      <c r="N38" s="27">
        <v>1.15</v>
      </c>
      <c r="O38" s="26">
        <v>22330</v>
      </c>
      <c r="P38" s="26">
        <v>42718</v>
      </c>
      <c r="Q38" s="28">
        <v>1.1</v>
      </c>
      <c r="R38" s="26">
        <v>46990</v>
      </c>
      <c r="S38" s="29"/>
      <c r="T38" s="15"/>
      <c r="U38" s="26"/>
      <c r="V38" s="3"/>
      <c r="W38" s="3"/>
      <c r="X38" s="26"/>
      <c r="Y38" s="30"/>
      <c r="Z38" s="26"/>
      <c r="AA38" s="27">
        <v>0.2802</v>
      </c>
      <c r="AB38" s="27">
        <v>23515</v>
      </c>
      <c r="AC38" s="27">
        <v>1.15</v>
      </c>
      <c r="AD38" s="27">
        <v>28279</v>
      </c>
      <c r="AE38" s="26">
        <v>33859</v>
      </c>
      <c r="AF38" s="27">
        <v>1.556</v>
      </c>
      <c r="AG38" s="27">
        <v>1.173</v>
      </c>
      <c r="AH38" s="26">
        <f t="shared" si="3"/>
        <v>55119.270000000004</v>
      </c>
      <c r="AI38" s="26">
        <f t="shared" si="4"/>
        <v>44555.729999999996</v>
      </c>
      <c r="AJ38" s="18">
        <v>16308</v>
      </c>
      <c r="AK38" s="19">
        <v>1.15</v>
      </c>
      <c r="AL38" s="18">
        <v>19701</v>
      </c>
      <c r="AM38" s="20">
        <v>132385</v>
      </c>
      <c r="AN38" s="20">
        <f t="shared" si="5"/>
        <v>57235</v>
      </c>
    </row>
    <row r="39" spans="1:40" ht="12.75" hidden="1">
      <c r="A39" s="9" t="s">
        <v>10</v>
      </c>
      <c r="B39" s="9"/>
      <c r="C39" s="9">
        <v>0.8303269</v>
      </c>
      <c r="D39" s="18">
        <f t="shared" si="0"/>
        <v>0</v>
      </c>
      <c r="E39" s="19">
        <v>0.3176</v>
      </c>
      <c r="F39" s="26">
        <f t="shared" si="6"/>
        <v>0</v>
      </c>
      <c r="G39" s="15"/>
      <c r="H39" s="26">
        <f t="shared" si="1"/>
        <v>0</v>
      </c>
      <c r="I39" s="15"/>
      <c r="J39" s="15">
        <v>1.3333333</v>
      </c>
      <c r="K39" s="26">
        <f t="shared" si="2"/>
        <v>0</v>
      </c>
      <c r="L39" s="27">
        <v>0.4022</v>
      </c>
      <c r="M39" s="27"/>
      <c r="N39" s="27">
        <v>1.15</v>
      </c>
      <c r="O39" s="26">
        <f t="shared" si="7"/>
        <v>0</v>
      </c>
      <c r="P39" s="26">
        <f>SUM(AD39*AC39)</f>
        <v>0</v>
      </c>
      <c r="Q39" s="28">
        <v>1.1</v>
      </c>
      <c r="R39" s="26">
        <f t="shared" si="8"/>
        <v>0</v>
      </c>
      <c r="S39" s="29"/>
      <c r="T39" s="15"/>
      <c r="U39" s="26"/>
      <c r="V39" s="3"/>
      <c r="W39" s="3"/>
      <c r="X39" s="26"/>
      <c r="Y39" s="30"/>
      <c r="Z39" s="26"/>
      <c r="AA39" s="27">
        <v>0.2802</v>
      </c>
      <c r="AB39" s="27"/>
      <c r="AC39" s="27">
        <v>1.15</v>
      </c>
      <c r="AD39" s="27"/>
      <c r="AE39" s="26">
        <f>SUM(AJ39*AI39)</f>
        <v>0</v>
      </c>
      <c r="AF39" s="27">
        <v>1.556</v>
      </c>
      <c r="AG39" s="27">
        <v>1.173</v>
      </c>
      <c r="AH39" s="26">
        <f t="shared" si="3"/>
        <v>0</v>
      </c>
      <c r="AI39" s="26">
        <f t="shared" si="4"/>
        <v>2819.01</v>
      </c>
      <c r="AJ39" s="18"/>
      <c r="AK39" s="19">
        <v>1.15</v>
      </c>
      <c r="AL39" s="18"/>
      <c r="AM39" s="20">
        <f t="shared" si="9"/>
        <v>9587.54</v>
      </c>
      <c r="AN39" s="20">
        <f t="shared" si="5"/>
        <v>0</v>
      </c>
    </row>
    <row r="40" spans="1:40" ht="12.75" hidden="1">
      <c r="A40" s="9" t="s">
        <v>11</v>
      </c>
      <c r="B40" s="9"/>
      <c r="C40" s="9">
        <v>0.8303269</v>
      </c>
      <c r="D40" s="18">
        <f t="shared" si="0"/>
        <v>0</v>
      </c>
      <c r="E40" s="19">
        <v>0.3176</v>
      </c>
      <c r="F40" s="26">
        <f t="shared" si="6"/>
        <v>0</v>
      </c>
      <c r="G40" s="15"/>
      <c r="H40" s="26">
        <f t="shared" si="1"/>
        <v>0</v>
      </c>
      <c r="I40" s="15"/>
      <c r="J40" s="15">
        <v>1.3333333</v>
      </c>
      <c r="K40" s="26">
        <f t="shared" si="2"/>
        <v>0</v>
      </c>
      <c r="L40" s="27">
        <v>0.4022</v>
      </c>
      <c r="M40" s="27"/>
      <c r="N40" s="27">
        <v>1.15</v>
      </c>
      <c r="O40" s="26">
        <f t="shared" si="7"/>
        <v>0</v>
      </c>
      <c r="P40" s="26">
        <f>SUM(AD40*AC40)</f>
        <v>0</v>
      </c>
      <c r="Q40" s="28">
        <v>1.1</v>
      </c>
      <c r="R40" s="26">
        <f t="shared" si="8"/>
        <v>0</v>
      </c>
      <c r="S40" s="29"/>
      <c r="T40" s="15"/>
      <c r="U40" s="26"/>
      <c r="V40" s="3"/>
      <c r="W40" s="3"/>
      <c r="X40" s="26"/>
      <c r="Y40" s="30"/>
      <c r="Z40" s="26"/>
      <c r="AA40" s="27">
        <v>0.2802</v>
      </c>
      <c r="AB40" s="27"/>
      <c r="AC40" s="27">
        <v>1.15</v>
      </c>
      <c r="AD40" s="27"/>
      <c r="AE40" s="26">
        <f>SUM(AJ40*AI40)</f>
        <v>0</v>
      </c>
      <c r="AF40" s="27">
        <v>1.556</v>
      </c>
      <c r="AG40" s="27">
        <v>1.173</v>
      </c>
      <c r="AH40" s="26">
        <f t="shared" si="3"/>
        <v>0</v>
      </c>
      <c r="AI40" s="26">
        <f t="shared" si="4"/>
        <v>2819.01</v>
      </c>
      <c r="AJ40" s="18"/>
      <c r="AK40" s="19">
        <v>1.15</v>
      </c>
      <c r="AL40" s="18"/>
      <c r="AM40" s="20">
        <f t="shared" si="9"/>
        <v>9587.54</v>
      </c>
      <c r="AN40" s="20">
        <f t="shared" si="5"/>
        <v>0</v>
      </c>
    </row>
    <row r="41" spans="1:40" ht="12.75">
      <c r="A41" s="9" t="s">
        <v>20</v>
      </c>
      <c r="B41" s="9">
        <v>133040</v>
      </c>
      <c r="C41" s="9">
        <v>0.8303269</v>
      </c>
      <c r="D41" s="18">
        <f t="shared" si="0"/>
        <v>110466.690776</v>
      </c>
      <c r="E41" s="19">
        <v>0.3176</v>
      </c>
      <c r="F41" s="26">
        <v>51392</v>
      </c>
      <c r="G41" s="15"/>
      <c r="H41" s="26">
        <f t="shared" si="1"/>
        <v>51392</v>
      </c>
      <c r="I41" s="15">
        <v>15592</v>
      </c>
      <c r="J41" s="15">
        <v>1.3333333</v>
      </c>
      <c r="K41" s="26">
        <f t="shared" si="2"/>
        <v>20789.332813600002</v>
      </c>
      <c r="L41" s="27">
        <v>0.4022</v>
      </c>
      <c r="M41" s="27">
        <v>19152</v>
      </c>
      <c r="N41" s="27">
        <v>1.15</v>
      </c>
      <c r="O41" s="26">
        <v>35084</v>
      </c>
      <c r="P41" s="26">
        <v>67407</v>
      </c>
      <c r="Q41" s="28">
        <v>1.1</v>
      </c>
      <c r="R41" s="26">
        <v>74148</v>
      </c>
      <c r="S41" s="29"/>
      <c r="T41" s="15"/>
      <c r="U41" s="26"/>
      <c r="V41" s="3"/>
      <c r="W41" s="3"/>
      <c r="X41" s="26"/>
      <c r="Y41" s="30"/>
      <c r="Z41" s="26"/>
      <c r="AA41" s="27">
        <v>0.2802</v>
      </c>
      <c r="AB41" s="27">
        <v>31230</v>
      </c>
      <c r="AC41" s="27">
        <v>1.15</v>
      </c>
      <c r="AD41" s="27">
        <v>44430</v>
      </c>
      <c r="AE41" s="26">
        <v>35341</v>
      </c>
      <c r="AF41" s="27">
        <v>1.556</v>
      </c>
      <c r="AG41" s="27">
        <v>1.173</v>
      </c>
      <c r="AH41" s="26">
        <f t="shared" si="3"/>
        <v>86975.604</v>
      </c>
      <c r="AI41" s="26">
        <f t="shared" si="4"/>
        <v>42162.39599999999</v>
      </c>
      <c r="AJ41" s="18">
        <v>19811</v>
      </c>
      <c r="AK41" s="19">
        <v>1.15</v>
      </c>
      <c r="AL41" s="18">
        <v>30953</v>
      </c>
      <c r="AM41" s="20">
        <v>180530</v>
      </c>
      <c r="AN41" s="20">
        <f>SUM(M41+AB41+AJ41)</f>
        <v>70193</v>
      </c>
    </row>
    <row r="42" spans="1:40" ht="12.75" hidden="1">
      <c r="A42" s="9" t="s">
        <v>10</v>
      </c>
      <c r="B42" s="9"/>
      <c r="C42" s="9">
        <v>0.8303269</v>
      </c>
      <c r="D42" s="18">
        <f t="shared" si="0"/>
        <v>0</v>
      </c>
      <c r="E42" s="19">
        <v>0.3176</v>
      </c>
      <c r="F42" s="26">
        <f t="shared" si="6"/>
        <v>0</v>
      </c>
      <c r="G42" s="15"/>
      <c r="H42" s="26">
        <f t="shared" si="1"/>
        <v>0</v>
      </c>
      <c r="I42" s="15"/>
      <c r="J42" s="15">
        <v>1.3333333</v>
      </c>
      <c r="K42" s="26">
        <f t="shared" si="2"/>
        <v>0</v>
      </c>
      <c r="L42" s="27">
        <v>0.4022</v>
      </c>
      <c r="M42" s="27"/>
      <c r="N42" s="27">
        <v>1.15</v>
      </c>
      <c r="O42" s="26">
        <f t="shared" si="7"/>
        <v>0</v>
      </c>
      <c r="P42" s="26">
        <f>SUM(AD42*AC42)</f>
        <v>0</v>
      </c>
      <c r="Q42" s="28">
        <v>1.1</v>
      </c>
      <c r="R42" s="26">
        <f t="shared" si="8"/>
        <v>0</v>
      </c>
      <c r="S42" s="29"/>
      <c r="T42" s="15"/>
      <c r="U42" s="26"/>
      <c r="V42" s="3"/>
      <c r="W42" s="3"/>
      <c r="X42" s="26"/>
      <c r="Y42" s="30"/>
      <c r="Z42" s="26"/>
      <c r="AA42" s="27">
        <v>0.2802</v>
      </c>
      <c r="AB42" s="27"/>
      <c r="AC42" s="27">
        <v>1.15</v>
      </c>
      <c r="AD42" s="27"/>
      <c r="AE42" s="26">
        <f>SUM(AJ42*AI42)</f>
        <v>0</v>
      </c>
      <c r="AF42" s="27">
        <v>1.556</v>
      </c>
      <c r="AG42" s="27">
        <v>1.173</v>
      </c>
      <c r="AH42" s="26">
        <f t="shared" si="3"/>
        <v>0</v>
      </c>
      <c r="AI42" s="26">
        <f t="shared" si="4"/>
        <v>2819.01</v>
      </c>
      <c r="AJ42" s="18"/>
      <c r="AK42" s="19">
        <v>1.15</v>
      </c>
      <c r="AL42" s="18"/>
      <c r="AM42" s="20">
        <f t="shared" si="9"/>
        <v>9587.54</v>
      </c>
      <c r="AN42" s="20">
        <f t="shared" si="5"/>
        <v>0</v>
      </c>
    </row>
    <row r="43" spans="1:40" ht="12.75" hidden="1">
      <c r="A43" s="9" t="s">
        <v>11</v>
      </c>
      <c r="B43" s="9"/>
      <c r="C43" s="9">
        <v>0.8303269</v>
      </c>
      <c r="D43" s="18">
        <f t="shared" si="0"/>
        <v>0</v>
      </c>
      <c r="E43" s="19">
        <v>0.3176</v>
      </c>
      <c r="F43" s="26">
        <f t="shared" si="6"/>
        <v>0</v>
      </c>
      <c r="G43" s="15"/>
      <c r="H43" s="26">
        <f t="shared" si="1"/>
        <v>0</v>
      </c>
      <c r="I43" s="15"/>
      <c r="J43" s="15">
        <v>1.3333333</v>
      </c>
      <c r="K43" s="26">
        <f t="shared" si="2"/>
        <v>0</v>
      </c>
      <c r="L43" s="27">
        <v>0.4022</v>
      </c>
      <c r="M43" s="27"/>
      <c r="N43" s="27">
        <v>1.15</v>
      </c>
      <c r="O43" s="26">
        <f t="shared" si="7"/>
        <v>0</v>
      </c>
      <c r="P43" s="26">
        <f>SUM(AD43*AC43)</f>
        <v>0</v>
      </c>
      <c r="Q43" s="28">
        <v>1.1</v>
      </c>
      <c r="R43" s="26">
        <f t="shared" si="8"/>
        <v>0</v>
      </c>
      <c r="S43" s="29"/>
      <c r="T43" s="15"/>
      <c r="U43" s="26"/>
      <c r="V43" s="3"/>
      <c r="W43" s="3"/>
      <c r="X43" s="26"/>
      <c r="Y43" s="30"/>
      <c r="Z43" s="26"/>
      <c r="AA43" s="27">
        <v>0.2802</v>
      </c>
      <c r="AB43" s="27"/>
      <c r="AC43" s="27">
        <v>1.15</v>
      </c>
      <c r="AD43" s="27"/>
      <c r="AE43" s="26">
        <f>SUM(AJ43*AI43)</f>
        <v>0</v>
      </c>
      <c r="AF43" s="27">
        <v>1.556</v>
      </c>
      <c r="AG43" s="27">
        <v>1.173</v>
      </c>
      <c r="AH43" s="26">
        <f t="shared" si="3"/>
        <v>0</v>
      </c>
      <c r="AI43" s="26">
        <f t="shared" si="4"/>
        <v>2819.01</v>
      </c>
      <c r="AJ43" s="18"/>
      <c r="AK43" s="19">
        <v>1.15</v>
      </c>
      <c r="AL43" s="18"/>
      <c r="AM43" s="20">
        <f t="shared" si="9"/>
        <v>9587.54</v>
      </c>
      <c r="AN43" s="20">
        <f t="shared" si="5"/>
        <v>0</v>
      </c>
    </row>
    <row r="44" spans="1:40" ht="12.75">
      <c r="A44" s="9" t="s">
        <v>21</v>
      </c>
      <c r="B44" s="9">
        <v>19185</v>
      </c>
      <c r="C44" s="9">
        <v>0.8303269</v>
      </c>
      <c r="D44" s="18">
        <f t="shared" si="0"/>
        <v>15929.8215765</v>
      </c>
      <c r="E44" s="19">
        <v>0.3176</v>
      </c>
      <c r="F44" s="26">
        <v>7411</v>
      </c>
      <c r="G44" s="15"/>
      <c r="H44" s="26">
        <f t="shared" si="1"/>
        <v>7411</v>
      </c>
      <c r="I44" s="15">
        <v>2391</v>
      </c>
      <c r="J44" s="15">
        <v>1.3333333</v>
      </c>
      <c r="K44" s="26">
        <f t="shared" si="2"/>
        <v>3187.9999203</v>
      </c>
      <c r="L44" s="27">
        <v>0.4022</v>
      </c>
      <c r="M44" s="27">
        <v>3610</v>
      </c>
      <c r="N44" s="27">
        <v>1.15</v>
      </c>
      <c r="O44" s="26">
        <v>5059</v>
      </c>
      <c r="P44" s="26">
        <v>9901</v>
      </c>
      <c r="Q44" s="28">
        <v>1.1</v>
      </c>
      <c r="R44" s="26">
        <v>10891</v>
      </c>
      <c r="S44" s="29"/>
      <c r="T44" s="15"/>
      <c r="U44" s="26"/>
      <c r="V44" s="3"/>
      <c r="W44" s="3"/>
      <c r="X44" s="26"/>
      <c r="Y44" s="30"/>
      <c r="Z44" s="26"/>
      <c r="AA44" s="27">
        <v>0.2802</v>
      </c>
      <c r="AB44" s="27">
        <v>3823</v>
      </c>
      <c r="AC44" s="27">
        <v>1.15</v>
      </c>
      <c r="AD44" s="27">
        <v>6407</v>
      </c>
      <c r="AE44" s="26">
        <v>6539</v>
      </c>
      <c r="AF44" s="27">
        <v>1.556</v>
      </c>
      <c r="AG44" s="27">
        <v>1.173</v>
      </c>
      <c r="AH44" s="26">
        <f t="shared" si="3"/>
        <v>12775.143</v>
      </c>
      <c r="AI44" s="26">
        <f t="shared" si="4"/>
        <v>8290.857</v>
      </c>
      <c r="AJ44" s="18">
        <v>3529</v>
      </c>
      <c r="AK44" s="19">
        <v>1.15</v>
      </c>
      <c r="AL44" s="18">
        <v>4464</v>
      </c>
      <c r="AM44" s="20">
        <v>28477</v>
      </c>
      <c r="AN44" s="20">
        <f t="shared" si="5"/>
        <v>10962</v>
      </c>
    </row>
    <row r="45" spans="1:40" ht="12.75" hidden="1">
      <c r="A45" s="9" t="s">
        <v>10</v>
      </c>
      <c r="B45" s="9"/>
      <c r="C45" s="9">
        <v>0.8303269</v>
      </c>
      <c r="D45" s="18">
        <f t="shared" si="0"/>
        <v>0</v>
      </c>
      <c r="E45" s="19">
        <v>0.3176</v>
      </c>
      <c r="F45" s="26">
        <f t="shared" si="6"/>
        <v>0</v>
      </c>
      <c r="G45" s="15"/>
      <c r="H45" s="26">
        <f t="shared" si="1"/>
        <v>0</v>
      </c>
      <c r="I45" s="15"/>
      <c r="J45" s="15">
        <v>1.3333333</v>
      </c>
      <c r="K45" s="26">
        <f t="shared" si="2"/>
        <v>0</v>
      </c>
      <c r="L45" s="27">
        <v>0.4022</v>
      </c>
      <c r="M45" s="27"/>
      <c r="N45" s="27">
        <v>1.15</v>
      </c>
      <c r="O45" s="26">
        <f t="shared" si="7"/>
        <v>0</v>
      </c>
      <c r="P45" s="26">
        <f>SUM(AD45*AC45)</f>
        <v>0</v>
      </c>
      <c r="Q45" s="28">
        <v>1.1</v>
      </c>
      <c r="R45" s="26">
        <f t="shared" si="8"/>
        <v>0</v>
      </c>
      <c r="S45" s="29"/>
      <c r="T45" s="15"/>
      <c r="U45" s="26"/>
      <c r="V45" s="3"/>
      <c r="W45" s="3"/>
      <c r="X45" s="26"/>
      <c r="Y45" s="30"/>
      <c r="Z45" s="26"/>
      <c r="AA45" s="27">
        <v>0.2802</v>
      </c>
      <c r="AB45" s="27"/>
      <c r="AC45" s="27">
        <v>1.15</v>
      </c>
      <c r="AD45" s="27"/>
      <c r="AE45" s="26">
        <f>SUM(AJ45*AI45)</f>
        <v>0</v>
      </c>
      <c r="AF45" s="27">
        <v>1.556</v>
      </c>
      <c r="AG45" s="27">
        <v>1.173</v>
      </c>
      <c r="AH45" s="26">
        <f t="shared" si="3"/>
        <v>0</v>
      </c>
      <c r="AI45" s="26">
        <f t="shared" si="4"/>
        <v>2819.01</v>
      </c>
      <c r="AJ45" s="18"/>
      <c r="AK45" s="19">
        <v>1.15</v>
      </c>
      <c r="AL45" s="18"/>
      <c r="AM45" s="20">
        <f t="shared" si="9"/>
        <v>9587.54</v>
      </c>
      <c r="AN45" s="20">
        <f t="shared" si="5"/>
        <v>0</v>
      </c>
    </row>
    <row r="46" spans="1:40" ht="12.75" hidden="1">
      <c r="A46" s="9" t="s">
        <v>11</v>
      </c>
      <c r="B46" s="9"/>
      <c r="C46" s="9">
        <v>0.8303269</v>
      </c>
      <c r="D46" s="18">
        <f t="shared" si="0"/>
        <v>0</v>
      </c>
      <c r="E46" s="19">
        <v>0.3176</v>
      </c>
      <c r="F46" s="26">
        <f t="shared" si="6"/>
        <v>0</v>
      </c>
      <c r="G46" s="15"/>
      <c r="H46" s="26">
        <f t="shared" si="1"/>
        <v>0</v>
      </c>
      <c r="I46" s="15"/>
      <c r="J46" s="15">
        <v>1.3333333</v>
      </c>
      <c r="K46" s="26">
        <f t="shared" si="2"/>
        <v>0</v>
      </c>
      <c r="L46" s="27">
        <v>0.4022</v>
      </c>
      <c r="M46" s="27"/>
      <c r="N46" s="27">
        <v>1.15</v>
      </c>
      <c r="O46" s="26">
        <f t="shared" si="7"/>
        <v>0</v>
      </c>
      <c r="P46" s="26">
        <f>SUM(AD46*AC46)</f>
        <v>0</v>
      </c>
      <c r="Q46" s="28">
        <v>1.1</v>
      </c>
      <c r="R46" s="26">
        <f t="shared" si="8"/>
        <v>0</v>
      </c>
      <c r="S46" s="29"/>
      <c r="T46" s="15"/>
      <c r="U46" s="26"/>
      <c r="V46" s="3"/>
      <c r="W46" s="3"/>
      <c r="X46" s="26"/>
      <c r="Y46" s="30"/>
      <c r="Z46" s="26"/>
      <c r="AA46" s="27">
        <v>0.2802</v>
      </c>
      <c r="AB46" s="27"/>
      <c r="AC46" s="27">
        <v>1.15</v>
      </c>
      <c r="AD46" s="27"/>
      <c r="AE46" s="26">
        <f>SUM(AJ46*AI46)</f>
        <v>0</v>
      </c>
      <c r="AF46" s="27">
        <v>1.556</v>
      </c>
      <c r="AG46" s="27">
        <v>1.173</v>
      </c>
      <c r="AH46" s="26">
        <f t="shared" si="3"/>
        <v>0</v>
      </c>
      <c r="AI46" s="26">
        <f t="shared" si="4"/>
        <v>2819.01</v>
      </c>
      <c r="AJ46" s="18"/>
      <c r="AK46" s="19">
        <v>1.15</v>
      </c>
      <c r="AL46" s="18"/>
      <c r="AM46" s="20">
        <f t="shared" si="9"/>
        <v>9587.54</v>
      </c>
      <c r="AN46" s="20">
        <f t="shared" si="5"/>
        <v>0</v>
      </c>
    </row>
    <row r="47" spans="1:40" ht="12.75">
      <c r="A47" s="9" t="s">
        <v>22</v>
      </c>
      <c r="B47" s="9">
        <v>88469</v>
      </c>
      <c r="C47" s="9">
        <v>0.8303269</v>
      </c>
      <c r="D47" s="18">
        <f t="shared" si="0"/>
        <v>73458.1905161</v>
      </c>
      <c r="E47" s="19">
        <v>0.3176</v>
      </c>
      <c r="F47" s="26">
        <v>34175</v>
      </c>
      <c r="G47" s="15"/>
      <c r="H47" s="26">
        <f t="shared" si="1"/>
        <v>34175</v>
      </c>
      <c r="I47" s="15">
        <v>7262</v>
      </c>
      <c r="J47" s="15">
        <v>1.3333333</v>
      </c>
      <c r="K47" s="26">
        <f t="shared" si="2"/>
        <v>9682.6664246</v>
      </c>
      <c r="L47" s="27">
        <v>0.4022</v>
      </c>
      <c r="M47" s="27">
        <v>22953</v>
      </c>
      <c r="N47" s="27">
        <v>1.15</v>
      </c>
      <c r="O47" s="26">
        <v>23330</v>
      </c>
      <c r="P47" s="26">
        <v>44667</v>
      </c>
      <c r="Q47" s="28">
        <v>1.1</v>
      </c>
      <c r="R47" s="26">
        <v>49134</v>
      </c>
      <c r="S47" s="29"/>
      <c r="T47" s="15"/>
      <c r="U47" s="26"/>
      <c r="V47" s="3"/>
      <c r="W47" s="3"/>
      <c r="X47" s="26"/>
      <c r="Y47" s="30"/>
      <c r="Z47" s="26"/>
      <c r="AA47" s="27">
        <v>0.2802</v>
      </c>
      <c r="AB47" s="27">
        <v>31001</v>
      </c>
      <c r="AC47" s="27">
        <v>1.15</v>
      </c>
      <c r="AD47" s="27">
        <v>29545</v>
      </c>
      <c r="AE47" s="26">
        <v>30546</v>
      </c>
      <c r="AF47" s="27">
        <v>1.556</v>
      </c>
      <c r="AG47" s="27">
        <v>1.173</v>
      </c>
      <c r="AH47" s="26">
        <f t="shared" si="3"/>
        <v>57634.182</v>
      </c>
      <c r="AI47" s="26">
        <f t="shared" si="4"/>
        <v>39028.818</v>
      </c>
      <c r="AJ47" s="18">
        <v>11317</v>
      </c>
      <c r="AK47" s="19">
        <v>1.15</v>
      </c>
      <c r="AL47" s="18">
        <v>20853</v>
      </c>
      <c r="AM47" s="20">
        <v>130838</v>
      </c>
      <c r="AN47" s="20">
        <f t="shared" si="5"/>
        <v>65271</v>
      </c>
    </row>
    <row r="48" spans="1:40" ht="12.75">
      <c r="A48" s="9"/>
      <c r="B48" s="9">
        <f>SUM(B14:B47)</f>
        <v>698520</v>
      </c>
      <c r="C48" s="9"/>
      <c r="D48" s="18">
        <f>SUM(D14:D47)</f>
        <v>579999.9461879999</v>
      </c>
      <c r="E48" s="18"/>
      <c r="F48" s="26">
        <f>SUM(F14:F47)</f>
        <v>269833</v>
      </c>
      <c r="G48" s="15"/>
      <c r="H48" s="26">
        <f t="shared" si="1"/>
        <v>269833</v>
      </c>
      <c r="I48" s="15">
        <f>SUM(I14:I47)</f>
        <v>61709</v>
      </c>
      <c r="J48" s="15"/>
      <c r="K48" s="26">
        <f>SUM(K14:K47)</f>
        <v>82278.6646097</v>
      </c>
      <c r="L48" s="26"/>
      <c r="M48" s="26">
        <f>SUM(M14:M47)</f>
        <v>132869</v>
      </c>
      <c r="N48" s="26"/>
      <c r="O48" s="26">
        <f>SUM(O14:O47)</f>
        <v>184206</v>
      </c>
      <c r="P48" s="26">
        <f>SUM(P14:P47)</f>
        <v>353665</v>
      </c>
      <c r="Q48" s="26"/>
      <c r="R48" s="26">
        <f>SUM(R14:R47)</f>
        <v>389032</v>
      </c>
      <c r="S48" s="29"/>
      <c r="T48" s="15"/>
      <c r="U48" s="26"/>
      <c r="V48" s="3"/>
      <c r="W48" s="3"/>
      <c r="X48" s="26"/>
      <c r="Y48" s="30"/>
      <c r="Z48" s="26"/>
      <c r="AA48" s="26"/>
      <c r="AB48" s="26">
        <f>SUM(AB14:AB47)</f>
        <v>179182</v>
      </c>
      <c r="AC48" s="26"/>
      <c r="AD48" s="26">
        <f>SUM(AD14:AD47)</f>
        <v>233276</v>
      </c>
      <c r="AE48" s="26">
        <f>SUM(AE14:AE47)</f>
        <v>238459</v>
      </c>
      <c r="AF48" s="26"/>
      <c r="AG48" s="26"/>
      <c r="AH48" s="26">
        <f>SUM(AH14:AH47)</f>
        <v>456334.53599999996</v>
      </c>
      <c r="AI48" s="26">
        <f>SUM(AI14+AI17+AI20+AI23+AI26+AI29+AI32+AI35+AI38+AI41+AI44+AI47)</f>
        <v>303739.46400000004</v>
      </c>
      <c r="AJ48" s="18">
        <f>SUM(AJ14:AJ47)</f>
        <v>116993</v>
      </c>
      <c r="AK48" s="18"/>
      <c r="AL48" s="18">
        <f>SUM(AL14:AL47)</f>
        <v>162789</v>
      </c>
      <c r="AM48" s="20">
        <f>SUM(AM14+AM17+AM20+AM23+AM26+AM29+AM32+AM35+AM38+AM41+AM44+AM47)</f>
        <v>1029907</v>
      </c>
      <c r="AN48" s="20">
        <f>SUM(AN14:AN47)</f>
        <v>429044</v>
      </c>
    </row>
    <row r="49" spans="1:4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35:38" ht="12.75">
      <c r="AI50" s="5"/>
      <c r="AJ50" s="5"/>
      <c r="AK50" s="5"/>
      <c r="AL50" s="5"/>
    </row>
    <row r="51" spans="35:38" ht="12.75">
      <c r="AI51" s="5" t="s">
        <v>1</v>
      </c>
      <c r="AJ51" s="5"/>
      <c r="AK51" s="5"/>
      <c r="AL51" s="5"/>
    </row>
    <row r="52" spans="11:17" ht="12.75">
      <c r="K52" t="s">
        <v>1</v>
      </c>
      <c r="O52" s="5"/>
      <c r="P52" s="5"/>
      <c r="Q52" s="5"/>
    </row>
    <row r="53" ht="12.75">
      <c r="AM53" t="s">
        <v>2</v>
      </c>
    </row>
    <row r="54" ht="12.75">
      <c r="S54" t="s">
        <v>2</v>
      </c>
    </row>
    <row r="57" spans="35:38" ht="12.75">
      <c r="AI57" s="5"/>
      <c r="AJ57" s="5"/>
      <c r="AK57" s="5"/>
      <c r="AL57" s="5"/>
    </row>
    <row r="59" ht="12.75">
      <c r="G59" s="5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Потребител на Windows</cp:lastModifiedBy>
  <cp:lastPrinted>2019-11-26T12:43:05Z</cp:lastPrinted>
  <dcterms:created xsi:type="dcterms:W3CDTF">2008-12-04T11:00:08Z</dcterms:created>
  <dcterms:modified xsi:type="dcterms:W3CDTF">2019-11-26T12:57:41Z</dcterms:modified>
  <cp:category/>
  <cp:version/>
  <cp:contentType/>
  <cp:contentStatus/>
</cp:coreProperties>
</file>